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Override PartName="/xl/drawings/drawing7.xml" ContentType="application/vnd.openxmlformats-officedocument.drawing+xml"/>
  <Override PartName="/xl/drawings/drawing29.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comments7.xml" ContentType="application/vnd.openxmlformats-officedocument.spreadsheetml.comments+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0" yWindow="0" windowWidth="15390" windowHeight="4860" tabRatio="962" activeTab="8"/>
  </bookViews>
  <sheets>
    <sheet name="资产负债表" sheetId="44" r:id="rId1"/>
    <sheet name="利润表" sheetId="45" r:id="rId2"/>
    <sheet name="现金流量表" sheetId="47" r:id="rId3"/>
    <sheet name="科目余额表" sheetId="48" r:id="rId4"/>
    <sheet name="封面" sheetId="37" r:id="rId5"/>
    <sheet name="报表单" sheetId="38" r:id="rId6"/>
    <sheet name="A000000" sheetId="39" r:id="rId7"/>
    <sheet name="企业会计准则" sheetId="46" state="hidden" r:id="rId8"/>
    <sheet name="A100000" sheetId="1" r:id="rId9"/>
    <sheet name="A101010" sheetId="2" r:id="rId10"/>
    <sheet name="A101020" sheetId="40" r:id="rId11"/>
    <sheet name="A102010" sheetId="3" r:id="rId12"/>
    <sheet name="A102020" sheetId="42" r:id="rId13"/>
    <sheet name="A103000" sheetId="43" r:id="rId14"/>
    <sheet name="A104000" sheetId="4" r:id="rId15"/>
    <sheet name="A105000" sheetId="5" r:id="rId16"/>
    <sheet name="A105010" sheetId="6" r:id="rId17"/>
    <sheet name="A105020" sheetId="7" r:id="rId18"/>
    <sheet name="A105030" sheetId="8" r:id="rId19"/>
    <sheet name="A105040" sheetId="9" r:id="rId20"/>
    <sheet name="A105050" sheetId="10" r:id="rId21"/>
    <sheet name="A105060" sheetId="11" r:id="rId22"/>
    <sheet name="A105070" sheetId="12" r:id="rId23"/>
    <sheet name="A105080" sheetId="13" r:id="rId24"/>
    <sheet name="A105090" sheetId="14" r:id="rId25"/>
    <sheet name="A105100" sheetId="15" r:id="rId26"/>
    <sheet name="A105110" sheetId="16" r:id="rId27"/>
    <sheet name="A105120" sheetId="17" r:id="rId28"/>
    <sheet name="A106000" sheetId="18" r:id="rId29"/>
    <sheet name="A107010" sheetId="19" r:id="rId30"/>
    <sheet name="A107011" sheetId="20" r:id="rId31"/>
    <sheet name="A107012" sheetId="21" r:id="rId32"/>
    <sheet name="A107020" sheetId="22" r:id="rId33"/>
    <sheet name="A107030" sheetId="23" r:id="rId34"/>
    <sheet name="A107040" sheetId="24" r:id="rId35"/>
    <sheet name="A107041" sheetId="25" r:id="rId36"/>
    <sheet name="A107042" sheetId="26" r:id="rId37"/>
    <sheet name="A107050" sheetId="27" r:id="rId38"/>
    <sheet name="A108000" sheetId="28" r:id="rId39"/>
    <sheet name="A108010" sheetId="31" r:id="rId40"/>
    <sheet name="A108020" sheetId="32" r:id="rId41"/>
    <sheet name="A108030" sheetId="33" r:id="rId42"/>
    <sheet name="A109000" sheetId="34" r:id="rId43"/>
    <sheet name="A109010" sheetId="35" r:id="rId44"/>
  </sheets>
  <definedNames>
    <definedName name="_Hlk498789983" localSheetId="6">A000000!$B$3</definedName>
    <definedName name="_Hlk498791292" localSheetId="6">A000000!$A$26</definedName>
    <definedName name="_Hlk499014810" localSheetId="30">'A107011'!#REF!</definedName>
    <definedName name="_Hlk499038456" localSheetId="43">'A109010'!$A$4</definedName>
    <definedName name="_Hlk499128624" localSheetId="34">'A107040'!$B$37</definedName>
    <definedName name="_Toc499456549" localSheetId="4">封面!$A$1</definedName>
    <definedName name="_Toc499456551" localSheetId="5">报表单!$A$1</definedName>
    <definedName name="_Toc499456553" localSheetId="6">A000000!#REF!</definedName>
    <definedName name="_Toc499456555" localSheetId="8">'A100000'!#REF!</definedName>
    <definedName name="_Toc499456559" localSheetId="10">'A101020'!$A$1</definedName>
    <definedName name="_Toc499456561" localSheetId="11">'A102010'!#REF!</definedName>
    <definedName name="_Toc499456563" localSheetId="12">'A102020'!$A$1</definedName>
    <definedName name="_Toc499456565" localSheetId="13">'A103000'!$A$1</definedName>
    <definedName name="_Toc499456567" localSheetId="14">'A104000'!$A$1</definedName>
    <definedName name="_Toc499456569" localSheetId="15">'A105000'!#REF!</definedName>
    <definedName name="_Toc499456571" localSheetId="16">'A105010'!#REF!</definedName>
    <definedName name="_Toc499456573" localSheetId="17">'A105020'!#REF!</definedName>
    <definedName name="_Toc499456575" localSheetId="18">'A105030'!#REF!</definedName>
    <definedName name="_Toc499456577" localSheetId="19">'A105040'!#REF!</definedName>
    <definedName name="_Toc499456579" localSheetId="20">'A105050'!#REF!</definedName>
    <definedName name="_Toc499456581" localSheetId="21">'A105060'!#REF!</definedName>
    <definedName name="_Toc499456583" localSheetId="22">'A105070'!#REF!</definedName>
    <definedName name="_Toc499456585" localSheetId="23">'A105080'!#REF!</definedName>
    <definedName name="_Toc499456587" localSheetId="24">'A105090'!#REF!</definedName>
    <definedName name="_Toc499456589" localSheetId="25">'A105100'!#REF!</definedName>
    <definedName name="_Toc499456591" localSheetId="26">'A105110'!#REF!</definedName>
    <definedName name="_Toc499456593" localSheetId="27">'A105120'!#REF!</definedName>
    <definedName name="_Toc499456595" localSheetId="28">'A106000'!#REF!</definedName>
    <definedName name="_Toc499456597" localSheetId="29">'A107010'!#REF!</definedName>
    <definedName name="_Toc499456599" localSheetId="30">'A107011'!#REF!</definedName>
    <definedName name="_Toc499456601" localSheetId="31">'A107012'!#REF!</definedName>
    <definedName name="_Toc499456603" localSheetId="32">'A107020'!#REF!</definedName>
    <definedName name="_Toc499456605" localSheetId="33">'A107030'!#REF!</definedName>
    <definedName name="_Toc499456607" localSheetId="34">'A107040'!#REF!</definedName>
    <definedName name="_Toc499456609" localSheetId="35">'A107041'!#REF!</definedName>
    <definedName name="_Toc499456611" localSheetId="36">'A107042'!#REF!</definedName>
    <definedName name="_Toc499456613" localSheetId="37">'A107050'!#REF!</definedName>
    <definedName name="_Toc499456615" localSheetId="38">'A108000'!#REF!</definedName>
    <definedName name="_Toc499456617" localSheetId="39">'A108010'!#REF!</definedName>
    <definedName name="_Toc499456619" localSheetId="40">'A108020'!#REF!</definedName>
    <definedName name="_Toc499456621" localSheetId="41">'A108030'!#REF!</definedName>
    <definedName name="_Toc499456623" localSheetId="42">'A109000'!#REF!</definedName>
    <definedName name="_Toc499456625" localSheetId="43">'A109010'!#REF!</definedName>
    <definedName name="企业会计准则">表1[[#All],[企业会计准则]]</definedName>
    <definedName name="事业单位会计准则">企业会计准则!$C$1:$C$5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4" i="1"/>
  <c r="D4"/>
  <c r="C26" i="43"/>
  <c r="C20"/>
  <c r="C12"/>
  <c r="C9"/>
  <c r="C3" s="1"/>
  <c r="K8" i="18"/>
  <c r="C9"/>
  <c r="C8" s="1"/>
  <c r="C7" s="1"/>
  <c r="C6" s="1"/>
  <c r="C5" s="1"/>
  <c r="C19" i="19"/>
  <c r="C21"/>
  <c r="I44" i="39"/>
  <c r="B9" i="12"/>
  <c r="B8"/>
  <c r="B7"/>
  <c r="C7" i="19" l="1"/>
  <c r="C6"/>
  <c r="C5"/>
  <c r="D32" i="1"/>
  <c r="D31"/>
  <c r="D29"/>
  <c r="C9" i="23"/>
  <c r="C3" i="19" l="1"/>
  <c r="C37" i="47"/>
  <c r="C38" s="1"/>
  <c r="B37"/>
  <c r="B38" s="1"/>
  <c r="C33"/>
  <c r="B33"/>
  <c r="C28"/>
  <c r="B28"/>
  <c r="C27"/>
  <c r="B27"/>
  <c r="C22"/>
  <c r="B22"/>
  <c r="C14"/>
  <c r="B14"/>
  <c r="C9"/>
  <c r="C15" s="1"/>
  <c r="B9"/>
  <c r="B15" s="1"/>
  <c r="E19" i="5"/>
  <c r="P6" i="9"/>
  <c r="P7"/>
  <c r="P9"/>
  <c r="P10"/>
  <c r="N10"/>
  <c r="N9"/>
  <c r="N8"/>
  <c r="P8" s="1"/>
  <c r="N7"/>
  <c r="N6"/>
  <c r="N5"/>
  <c r="P5" s="1"/>
  <c r="H25" i="13"/>
  <c r="F5" i="12"/>
  <c r="F21" i="5"/>
  <c r="G14" i="10"/>
  <c r="G13"/>
  <c r="G10"/>
  <c r="G8"/>
  <c r="G6"/>
  <c r="H15"/>
  <c r="H14"/>
  <c r="H13"/>
  <c r="H10"/>
  <c r="H9"/>
  <c r="H6"/>
  <c r="K14" i="25"/>
  <c r="F5" i="18"/>
  <c r="F4" i="17"/>
  <c r="D12" i="14"/>
  <c r="E6" i="8"/>
  <c r="E20" i="44"/>
  <c r="S14" i="33"/>
  <c r="C14"/>
  <c r="D14"/>
  <c r="E14"/>
  <c r="F14"/>
  <c r="G14"/>
  <c r="I14"/>
  <c r="J14"/>
  <c r="K14"/>
  <c r="L14"/>
  <c r="M14"/>
  <c r="G20" i="15"/>
  <c r="E5" i="8"/>
  <c r="L7" i="18"/>
  <c r="L6"/>
  <c r="C5" i="24"/>
  <c r="C4"/>
  <c r="F6" i="18"/>
  <c r="F7"/>
  <c r="K7" s="1"/>
  <c r="F8"/>
  <c r="F9"/>
  <c r="J13" i="13"/>
  <c r="J12"/>
  <c r="J18"/>
  <c r="J19"/>
  <c r="J20"/>
  <c r="J21"/>
  <c r="G5" i="10"/>
  <c r="D7"/>
  <c r="H15" i="7"/>
  <c r="H16"/>
  <c r="H17"/>
  <c r="H14"/>
  <c r="H11"/>
  <c r="H12"/>
  <c r="H10"/>
  <c r="H7"/>
  <c r="H8"/>
  <c r="H6"/>
  <c r="D16" i="6"/>
  <c r="D17"/>
  <c r="D18"/>
  <c r="D19"/>
  <c r="D20"/>
  <c r="D21"/>
  <c r="D22"/>
  <c r="D23"/>
  <c r="D15"/>
  <c r="D6"/>
  <c r="D7"/>
  <c r="D8"/>
  <c r="D9"/>
  <c r="D10"/>
  <c r="D11"/>
  <c r="D12"/>
  <c r="D13"/>
  <c r="D5"/>
  <c r="M7" i="18" l="1"/>
  <c r="M6"/>
  <c r="H8" i="10"/>
  <c r="I8"/>
  <c r="K5" i="18"/>
  <c r="K6"/>
  <c r="D10" i="1"/>
  <c r="D9"/>
  <c r="B20" i="45"/>
  <c r="B22" s="1"/>
  <c r="B25" s="1"/>
  <c r="C17"/>
  <c r="C20" s="1"/>
  <c r="C22" s="1"/>
  <c r="C25" s="1"/>
  <c r="B17"/>
  <c r="F43" i="44"/>
  <c r="E43"/>
  <c r="E44" s="1"/>
  <c r="F44"/>
  <c r="B44"/>
  <c r="F32"/>
  <c r="E32"/>
  <c r="F20"/>
  <c r="C38"/>
  <c r="B38"/>
  <c r="C19"/>
  <c r="C44" s="1"/>
  <c r="B19"/>
  <c r="G12" i="10" l="1"/>
  <c r="G11"/>
  <c r="H11" s="1"/>
  <c r="F7"/>
  <c r="C7"/>
  <c r="L44" i="39"/>
  <c r="F44" i="5"/>
  <c r="E44"/>
  <c r="F40"/>
  <c r="E40"/>
  <c r="D40"/>
  <c r="C40"/>
  <c r="F38"/>
  <c r="E38"/>
  <c r="F36"/>
  <c r="E36"/>
  <c r="E33"/>
  <c r="F33"/>
  <c r="F32"/>
  <c r="E32"/>
  <c r="E30"/>
  <c r="F29"/>
  <c r="E29"/>
  <c r="E26"/>
  <c r="F25"/>
  <c r="E25"/>
  <c r="E24"/>
  <c r="E23"/>
  <c r="E22"/>
  <c r="E21"/>
  <c r="D6" i="12"/>
  <c r="D11" s="1"/>
  <c r="C6"/>
  <c r="C11" s="1"/>
  <c r="C20" i="5" s="1"/>
  <c r="G4" i="12"/>
  <c r="F10" i="5"/>
  <c r="E10"/>
  <c r="C35" i="42"/>
  <c r="C28"/>
  <c r="C27" s="1"/>
  <c r="C17"/>
  <c r="C13"/>
  <c r="C5"/>
  <c r="C37" i="40"/>
  <c r="C29"/>
  <c r="C20"/>
  <c r="C3" s="1"/>
  <c r="C4"/>
  <c r="C21"/>
  <c r="C12"/>
  <c r="C5"/>
  <c r="D37" i="1"/>
  <c r="D38"/>
  <c r="D36"/>
  <c r="D22"/>
  <c r="C14" i="31"/>
  <c r="D14"/>
  <c r="E14"/>
  <c r="F14"/>
  <c r="G14"/>
  <c r="H14"/>
  <c r="I14"/>
  <c r="J14"/>
  <c r="K14"/>
  <c r="L14"/>
  <c r="M14"/>
  <c r="P14"/>
  <c r="Q14"/>
  <c r="R14"/>
  <c r="D8" i="1"/>
  <c r="D7"/>
  <c r="D6"/>
  <c r="E23" i="35"/>
  <c r="F23"/>
  <c r="D23"/>
  <c r="C19" i="34"/>
  <c r="C18"/>
  <c r="C13"/>
  <c r="C7"/>
  <c r="C6"/>
  <c r="O6" i="33"/>
  <c r="T6" s="1"/>
  <c r="P6"/>
  <c r="Q6"/>
  <c r="R6"/>
  <c r="O7"/>
  <c r="T7" s="1"/>
  <c r="P7"/>
  <c r="Q7"/>
  <c r="R7"/>
  <c r="O8"/>
  <c r="T8" s="1"/>
  <c r="P8"/>
  <c r="Q8"/>
  <c r="R8"/>
  <c r="O9"/>
  <c r="T9" s="1"/>
  <c r="P9"/>
  <c r="Q9"/>
  <c r="R9"/>
  <c r="O10"/>
  <c r="P10"/>
  <c r="Q10"/>
  <c r="R10"/>
  <c r="O11"/>
  <c r="T11" s="1"/>
  <c r="P11"/>
  <c r="Q11"/>
  <c r="R11"/>
  <c r="O12"/>
  <c r="T12" s="1"/>
  <c r="P12"/>
  <c r="Q12"/>
  <c r="R12"/>
  <c r="O13"/>
  <c r="T13" s="1"/>
  <c r="P13"/>
  <c r="P14" s="1"/>
  <c r="Q13"/>
  <c r="R13"/>
  <c r="R5"/>
  <c r="Q5"/>
  <c r="Q14" s="1"/>
  <c r="P5"/>
  <c r="O5"/>
  <c r="O14" s="1"/>
  <c r="N6"/>
  <c r="N7"/>
  <c r="N8"/>
  <c r="N9"/>
  <c r="N10"/>
  <c r="N11"/>
  <c r="N12"/>
  <c r="N13"/>
  <c r="N5"/>
  <c r="H6"/>
  <c r="H7"/>
  <c r="H8"/>
  <c r="H14" s="1"/>
  <c r="H9"/>
  <c r="H10"/>
  <c r="H11"/>
  <c r="H12"/>
  <c r="H13"/>
  <c r="H5"/>
  <c r="T15" i="32"/>
  <c r="T7"/>
  <c r="T8"/>
  <c r="T9"/>
  <c r="T10"/>
  <c r="T11"/>
  <c r="T12"/>
  <c r="T13"/>
  <c r="T14"/>
  <c r="T6"/>
  <c r="L7"/>
  <c r="L8"/>
  <c r="L9"/>
  <c r="L15" s="1"/>
  <c r="L10"/>
  <c r="L11"/>
  <c r="L12"/>
  <c r="L13"/>
  <c r="L14"/>
  <c r="L6"/>
  <c r="F15"/>
  <c r="F7"/>
  <c r="F8"/>
  <c r="F9"/>
  <c r="F10"/>
  <c r="F11"/>
  <c r="F12"/>
  <c r="F13"/>
  <c r="F14"/>
  <c r="F6"/>
  <c r="S6" i="31"/>
  <c r="S14" s="1"/>
  <c r="S7"/>
  <c r="S8"/>
  <c r="S9"/>
  <c r="S10"/>
  <c r="S11"/>
  <c r="S12"/>
  <c r="S13"/>
  <c r="S5"/>
  <c r="N6"/>
  <c r="N14" s="1"/>
  <c r="O6"/>
  <c r="O14" s="1"/>
  <c r="D16" i="1" s="1"/>
  <c r="N7" i="31"/>
  <c r="O7"/>
  <c r="N8"/>
  <c r="O8"/>
  <c r="N9"/>
  <c r="O9"/>
  <c r="N10"/>
  <c r="O10"/>
  <c r="N11"/>
  <c r="O11"/>
  <c r="N12"/>
  <c r="O12"/>
  <c r="N13"/>
  <c r="O13"/>
  <c r="O5"/>
  <c r="N5"/>
  <c r="J6"/>
  <c r="J7"/>
  <c r="J8"/>
  <c r="J9"/>
  <c r="J10"/>
  <c r="J11"/>
  <c r="J12"/>
  <c r="J13"/>
  <c r="J5"/>
  <c r="T14" i="28"/>
  <c r="D20" i="1" s="1"/>
  <c r="S14" i="28"/>
  <c r="T6"/>
  <c r="T7"/>
  <c r="T8"/>
  <c r="T9"/>
  <c r="T10"/>
  <c r="T11"/>
  <c r="T12"/>
  <c r="T13"/>
  <c r="T5"/>
  <c r="S6"/>
  <c r="S7"/>
  <c r="S8"/>
  <c r="S9"/>
  <c r="S10"/>
  <c r="S11"/>
  <c r="S12"/>
  <c r="S13"/>
  <c r="S5"/>
  <c r="N14"/>
  <c r="N6"/>
  <c r="N7"/>
  <c r="N8"/>
  <c r="N9"/>
  <c r="N10"/>
  <c r="N11"/>
  <c r="N12"/>
  <c r="N13"/>
  <c r="N5"/>
  <c r="J14"/>
  <c r="J6"/>
  <c r="J7"/>
  <c r="J8"/>
  <c r="J9"/>
  <c r="J10"/>
  <c r="J11"/>
  <c r="J12"/>
  <c r="J13"/>
  <c r="J5"/>
  <c r="H14"/>
  <c r="H6"/>
  <c r="H7"/>
  <c r="H8"/>
  <c r="H9"/>
  <c r="H10"/>
  <c r="H11"/>
  <c r="H12"/>
  <c r="H13"/>
  <c r="H5"/>
  <c r="F14"/>
  <c r="F6"/>
  <c r="F7"/>
  <c r="F8"/>
  <c r="F9"/>
  <c r="F10"/>
  <c r="F11"/>
  <c r="F12"/>
  <c r="F13"/>
  <c r="F5"/>
  <c r="N11" i="27"/>
  <c r="O10"/>
  <c r="O7"/>
  <c r="O8"/>
  <c r="O9"/>
  <c r="M6"/>
  <c r="O6" s="1"/>
  <c r="M7"/>
  <c r="M8"/>
  <c r="M9"/>
  <c r="M5"/>
  <c r="F6"/>
  <c r="F7"/>
  <c r="F8"/>
  <c r="F9"/>
  <c r="F10"/>
  <c r="F5"/>
  <c r="E35" i="26"/>
  <c r="E32"/>
  <c r="E29"/>
  <c r="E27"/>
  <c r="E24"/>
  <c r="E20"/>
  <c r="E19"/>
  <c r="C17" i="23"/>
  <c r="K35" i="25"/>
  <c r="K30"/>
  <c r="J30"/>
  <c r="I30"/>
  <c r="H30"/>
  <c r="G30"/>
  <c r="G20" s="1"/>
  <c r="F30"/>
  <c r="K21"/>
  <c r="J21"/>
  <c r="I21"/>
  <c r="I20" s="1"/>
  <c r="H21"/>
  <c r="H20" s="1"/>
  <c r="G21"/>
  <c r="F21"/>
  <c r="J20"/>
  <c r="K17"/>
  <c r="K11"/>
  <c r="K8"/>
  <c r="C6" i="24"/>
  <c r="C33"/>
  <c r="D21" i="23"/>
  <c r="E21"/>
  <c r="C15"/>
  <c r="C14"/>
  <c r="E7"/>
  <c r="C7" s="1"/>
  <c r="D7"/>
  <c r="C11"/>
  <c r="C5"/>
  <c r="M26" i="22"/>
  <c r="G26"/>
  <c r="J26"/>
  <c r="K26"/>
  <c r="L26"/>
  <c r="F26"/>
  <c r="G25"/>
  <c r="H25"/>
  <c r="I25"/>
  <c r="J25"/>
  <c r="K25"/>
  <c r="L25"/>
  <c r="F25"/>
  <c r="G22"/>
  <c r="H22"/>
  <c r="I22"/>
  <c r="J22"/>
  <c r="K22"/>
  <c r="L22"/>
  <c r="F22"/>
  <c r="G19"/>
  <c r="H19"/>
  <c r="I19"/>
  <c r="J19"/>
  <c r="K19"/>
  <c r="L19"/>
  <c r="F19"/>
  <c r="G16"/>
  <c r="H16"/>
  <c r="I16"/>
  <c r="J16"/>
  <c r="F16"/>
  <c r="G13"/>
  <c r="H13"/>
  <c r="I13"/>
  <c r="J13"/>
  <c r="K13"/>
  <c r="L13"/>
  <c r="F13"/>
  <c r="G10"/>
  <c r="H10"/>
  <c r="H26" s="1"/>
  <c r="I10"/>
  <c r="I26" s="1"/>
  <c r="J10"/>
  <c r="K10"/>
  <c r="L10"/>
  <c r="M10" s="1"/>
  <c r="F10"/>
  <c r="M17"/>
  <c r="M18"/>
  <c r="M20"/>
  <c r="M21"/>
  <c r="M23"/>
  <c r="M24"/>
  <c r="M8"/>
  <c r="M9"/>
  <c r="M11"/>
  <c r="M12"/>
  <c r="M5"/>
  <c r="M6"/>
  <c r="M7"/>
  <c r="G7"/>
  <c r="H7"/>
  <c r="I7"/>
  <c r="J7"/>
  <c r="K7"/>
  <c r="L7"/>
  <c r="F7"/>
  <c r="D47" i="21"/>
  <c r="D49" s="1"/>
  <c r="D39"/>
  <c r="D32"/>
  <c r="D27"/>
  <c r="D23"/>
  <c r="D20"/>
  <c r="D11"/>
  <c r="D7"/>
  <c r="D6" s="1"/>
  <c r="D42" s="1"/>
  <c r="S13" i="20"/>
  <c r="R7"/>
  <c r="S7"/>
  <c r="R8"/>
  <c r="S8" s="1"/>
  <c r="R9"/>
  <c r="S9"/>
  <c r="R10"/>
  <c r="S10" s="1"/>
  <c r="R11"/>
  <c r="S11"/>
  <c r="R12"/>
  <c r="S12" s="1"/>
  <c r="S6"/>
  <c r="R6"/>
  <c r="P7"/>
  <c r="P8"/>
  <c r="P9"/>
  <c r="P10"/>
  <c r="P11"/>
  <c r="P12"/>
  <c r="P6"/>
  <c r="O7"/>
  <c r="O8"/>
  <c r="O9"/>
  <c r="O10"/>
  <c r="O11"/>
  <c r="O12"/>
  <c r="O6"/>
  <c r="L7"/>
  <c r="L8"/>
  <c r="L9"/>
  <c r="L10"/>
  <c r="L11"/>
  <c r="L12"/>
  <c r="L6"/>
  <c r="C27" i="19"/>
  <c r="C33"/>
  <c r="D19" i="1" s="1"/>
  <c r="F46" i="17"/>
  <c r="D42" i="5" s="1"/>
  <c r="E46" i="17"/>
  <c r="C42" i="5" s="1"/>
  <c r="E42" i="17"/>
  <c r="F42"/>
  <c r="G42"/>
  <c r="F38"/>
  <c r="G38"/>
  <c r="E38"/>
  <c r="F34"/>
  <c r="G34"/>
  <c r="E34"/>
  <c r="F29"/>
  <c r="G29"/>
  <c r="E29"/>
  <c r="F24"/>
  <c r="G24"/>
  <c r="E24"/>
  <c r="F19"/>
  <c r="G19"/>
  <c r="E19"/>
  <c r="F5"/>
  <c r="G5"/>
  <c r="E5"/>
  <c r="E4" s="1"/>
  <c r="G4" s="1"/>
  <c r="C26" i="16"/>
  <c r="F41" i="5" s="1"/>
  <c r="C20" i="16"/>
  <c r="C19"/>
  <c r="C12"/>
  <c r="C11" s="1"/>
  <c r="C4"/>
  <c r="C3" s="1"/>
  <c r="H6" i="15"/>
  <c r="I6"/>
  <c r="H7"/>
  <c r="I7" s="1"/>
  <c r="H8"/>
  <c r="I8"/>
  <c r="H9"/>
  <c r="I9" s="1"/>
  <c r="H10"/>
  <c r="I10"/>
  <c r="H11"/>
  <c r="I11" s="1"/>
  <c r="H12"/>
  <c r="I12"/>
  <c r="H13"/>
  <c r="I13" s="1"/>
  <c r="H14"/>
  <c r="I14"/>
  <c r="H15"/>
  <c r="I15" s="1"/>
  <c r="H16"/>
  <c r="I16"/>
  <c r="H17"/>
  <c r="I17" s="1"/>
  <c r="H18"/>
  <c r="I18"/>
  <c r="H19"/>
  <c r="I19" s="1"/>
  <c r="I5"/>
  <c r="H5"/>
  <c r="H20" s="1"/>
  <c r="F20"/>
  <c r="D20"/>
  <c r="C20"/>
  <c r="D12"/>
  <c r="C12"/>
  <c r="E13"/>
  <c r="E14"/>
  <c r="E15"/>
  <c r="E16"/>
  <c r="E17"/>
  <c r="E18"/>
  <c r="E19"/>
  <c r="E6"/>
  <c r="E7"/>
  <c r="E8"/>
  <c r="E9"/>
  <c r="E10"/>
  <c r="E11"/>
  <c r="E5"/>
  <c r="G14" i="14"/>
  <c r="H14" s="1"/>
  <c r="H12" s="1"/>
  <c r="G15"/>
  <c r="H15" s="1"/>
  <c r="G16"/>
  <c r="H16"/>
  <c r="H13"/>
  <c r="G13"/>
  <c r="D17"/>
  <c r="E12"/>
  <c r="F12"/>
  <c r="C12"/>
  <c r="G5"/>
  <c r="H5"/>
  <c r="G6"/>
  <c r="H6" s="1"/>
  <c r="G7"/>
  <c r="H7" s="1"/>
  <c r="G8"/>
  <c r="H8" s="1"/>
  <c r="G9"/>
  <c r="H9"/>
  <c r="G10"/>
  <c r="H10" s="1"/>
  <c r="G11"/>
  <c r="H11"/>
  <c r="D4"/>
  <c r="E4"/>
  <c r="F4"/>
  <c r="C4"/>
  <c r="K43" i="13"/>
  <c r="F43"/>
  <c r="D43"/>
  <c r="K35"/>
  <c r="L35"/>
  <c r="E35"/>
  <c r="F35"/>
  <c r="G35"/>
  <c r="H35"/>
  <c r="D35"/>
  <c r="L25"/>
  <c r="K25"/>
  <c r="E25"/>
  <c r="F25"/>
  <c r="G25"/>
  <c r="D25"/>
  <c r="L22"/>
  <c r="K22"/>
  <c r="E22"/>
  <c r="F22"/>
  <c r="G22"/>
  <c r="H22"/>
  <c r="D22"/>
  <c r="J16"/>
  <c r="J17"/>
  <c r="J14" s="1"/>
  <c r="J15"/>
  <c r="E14"/>
  <c r="F14"/>
  <c r="G14"/>
  <c r="H14"/>
  <c r="I14"/>
  <c r="K14"/>
  <c r="D14"/>
  <c r="L7"/>
  <c r="L8"/>
  <c r="L9"/>
  <c r="L10"/>
  <c r="L11"/>
  <c r="L6"/>
  <c r="K5"/>
  <c r="E5"/>
  <c r="E43" s="1"/>
  <c r="C35" i="5" s="1"/>
  <c r="F5" i="13"/>
  <c r="G5"/>
  <c r="H5"/>
  <c r="H43" s="1"/>
  <c r="D35" i="5" s="1"/>
  <c r="D5" i="13"/>
  <c r="C11" i="11"/>
  <c r="C8"/>
  <c r="C5"/>
  <c r="H5" i="10"/>
  <c r="H12"/>
  <c r="H4"/>
  <c r="D16"/>
  <c r="M11" i="9"/>
  <c r="E28" i="5" s="1"/>
  <c r="E27" s="1"/>
  <c r="N11" i="9"/>
  <c r="O11"/>
  <c r="P11"/>
  <c r="E12" i="5" s="1"/>
  <c r="E11" s="1"/>
  <c r="L11" i="9"/>
  <c r="E11"/>
  <c r="F11"/>
  <c r="F12" i="5" s="1"/>
  <c r="F11" s="1"/>
  <c r="D11" i="9"/>
  <c r="F14" i="8"/>
  <c r="G14"/>
  <c r="H14"/>
  <c r="I14"/>
  <c r="D14"/>
  <c r="C14"/>
  <c r="K6"/>
  <c r="K7"/>
  <c r="L7"/>
  <c r="K8"/>
  <c r="L8"/>
  <c r="K9"/>
  <c r="L9" s="1"/>
  <c r="K10"/>
  <c r="L10" s="1"/>
  <c r="M10" s="1"/>
  <c r="K11"/>
  <c r="L11"/>
  <c r="M11" s="1"/>
  <c r="K12"/>
  <c r="L12"/>
  <c r="M12"/>
  <c r="K13"/>
  <c r="L13" s="1"/>
  <c r="M13" s="1"/>
  <c r="K5"/>
  <c r="J14"/>
  <c r="C7" i="5" s="1"/>
  <c r="J6" i="8"/>
  <c r="J7"/>
  <c r="J8"/>
  <c r="J9"/>
  <c r="J10"/>
  <c r="J11"/>
  <c r="J12"/>
  <c r="J13"/>
  <c r="J5"/>
  <c r="E7"/>
  <c r="E8"/>
  <c r="M8" s="1"/>
  <c r="E9"/>
  <c r="E10"/>
  <c r="E11"/>
  <c r="E12"/>
  <c r="E13"/>
  <c r="D13" i="7"/>
  <c r="E13"/>
  <c r="F13"/>
  <c r="G13"/>
  <c r="H13"/>
  <c r="C13"/>
  <c r="D9"/>
  <c r="E9"/>
  <c r="E18" s="1"/>
  <c r="F9"/>
  <c r="G9"/>
  <c r="H9"/>
  <c r="C9"/>
  <c r="C18" s="1"/>
  <c r="H5"/>
  <c r="D5"/>
  <c r="E5"/>
  <c r="F5"/>
  <c r="G5"/>
  <c r="C5"/>
  <c r="D29" i="6"/>
  <c r="C29"/>
  <c r="D25"/>
  <c r="D24" s="1"/>
  <c r="C25"/>
  <c r="D14"/>
  <c r="F16" i="5" s="1"/>
  <c r="C14" i="6"/>
  <c r="D16" i="5" s="1"/>
  <c r="D4" i="6"/>
  <c r="E5" i="5" s="1"/>
  <c r="C4" i="6"/>
  <c r="D5" i="5" s="1"/>
  <c r="E30" i="4"/>
  <c r="F30"/>
  <c r="G30"/>
  <c r="H30"/>
  <c r="C30"/>
  <c r="D30"/>
  <c r="C18" i="3"/>
  <c r="C11"/>
  <c r="C4"/>
  <c r="C18" i="2"/>
  <c r="D13" i="1" s="1"/>
  <c r="C4" i="2"/>
  <c r="C11"/>
  <c r="G43" i="13" l="1"/>
  <c r="E17" i="14"/>
  <c r="G4"/>
  <c r="H4" s="1"/>
  <c r="H17" s="1"/>
  <c r="L5" i="13"/>
  <c r="L43" s="1"/>
  <c r="F17" i="14"/>
  <c r="G46" i="17"/>
  <c r="E42" i="5"/>
  <c r="F42"/>
  <c r="C17" i="14"/>
  <c r="C37" i="5" s="1"/>
  <c r="E35"/>
  <c r="F35"/>
  <c r="K14" i="8"/>
  <c r="G18" i="7"/>
  <c r="D18"/>
  <c r="C6" i="5" s="1"/>
  <c r="F18" i="7"/>
  <c r="D6" i="5" s="1"/>
  <c r="C24" i="6"/>
  <c r="F43" i="5" s="1"/>
  <c r="C4" i="42"/>
  <c r="C3" s="1"/>
  <c r="R14" i="33"/>
  <c r="T10"/>
  <c r="T14" s="1"/>
  <c r="T5"/>
  <c r="N14"/>
  <c r="D54" i="21"/>
  <c r="D53"/>
  <c r="E41" i="5"/>
  <c r="L6" i="8"/>
  <c r="M6" s="1"/>
  <c r="C3" i="2"/>
  <c r="D3" i="1" s="1"/>
  <c r="G7" i="10"/>
  <c r="H7" s="1"/>
  <c r="H18" i="7"/>
  <c r="C16" i="10"/>
  <c r="C17" i="5" s="1"/>
  <c r="D7"/>
  <c r="F7" s="1"/>
  <c r="L14" i="8"/>
  <c r="L5"/>
  <c r="M5" s="1"/>
  <c r="E7" i="5"/>
  <c r="G14" i="35"/>
  <c r="H14" s="1"/>
  <c r="G12"/>
  <c r="H12" s="1"/>
  <c r="G15"/>
  <c r="H15" s="1"/>
  <c r="G16"/>
  <c r="H16" s="1"/>
  <c r="G19"/>
  <c r="H19" s="1"/>
  <c r="G9"/>
  <c r="H9" s="1"/>
  <c r="G11"/>
  <c r="H11" s="1"/>
  <c r="G20"/>
  <c r="H20" s="1"/>
  <c r="G21"/>
  <c r="H21" s="1"/>
  <c r="G17"/>
  <c r="H17" s="1"/>
  <c r="G13"/>
  <c r="H13" s="1"/>
  <c r="G10"/>
  <c r="H10" s="1"/>
  <c r="G22"/>
  <c r="H22" s="1"/>
  <c r="G18"/>
  <c r="H18" s="1"/>
  <c r="F20" i="25"/>
  <c r="K20" s="1"/>
  <c r="M16" i="22"/>
  <c r="M13"/>
  <c r="C14" i="11"/>
  <c r="F19" i="5" s="1"/>
  <c r="I20" i="15"/>
  <c r="E20"/>
  <c r="E12"/>
  <c r="C9" i="11"/>
  <c r="C15" s="1"/>
  <c r="E14" i="8"/>
  <c r="M9"/>
  <c r="M7"/>
  <c r="C3" i="3"/>
  <c r="G12" i="14"/>
  <c r="E23" i="26" l="1"/>
  <c r="I7" i="10"/>
  <c r="I16" s="1"/>
  <c r="E6" i="5"/>
  <c r="E4" s="1"/>
  <c r="F6"/>
  <c r="F4" s="1"/>
  <c r="G17" i="14"/>
  <c r="D37" i="5" s="1"/>
  <c r="E37"/>
  <c r="F37"/>
  <c r="G16" i="10"/>
  <c r="D17" i="5" s="1"/>
  <c r="F17" s="1"/>
  <c r="F39"/>
  <c r="E34"/>
  <c r="F34"/>
  <c r="H16" i="10"/>
  <c r="E43" i="5"/>
  <c r="E39" s="1"/>
  <c r="D43"/>
  <c r="M14" i="8"/>
  <c r="H23" i="35"/>
  <c r="G23"/>
  <c r="M19" i="22"/>
  <c r="D18" i="5" l="1"/>
  <c r="E18" s="1"/>
  <c r="D12" i="1"/>
  <c r="D15" s="1"/>
  <c r="E17" i="5"/>
  <c r="M22" i="22"/>
  <c r="M25"/>
  <c r="H7" i="12" l="1"/>
  <c r="E10"/>
  <c r="H8" l="1"/>
  <c r="E6"/>
  <c r="F6" s="1"/>
  <c r="F11" s="1"/>
  <c r="D20" i="5" s="1"/>
  <c r="E11" i="12" l="1"/>
  <c r="H9"/>
  <c r="F10" s="1"/>
  <c r="I8"/>
  <c r="I9" l="1"/>
  <c r="H6"/>
  <c r="H11" s="1"/>
  <c r="F20" i="5" s="1"/>
  <c r="F15" s="1"/>
  <c r="F48" s="1"/>
  <c r="D18" i="1" s="1"/>
  <c r="G10" i="12" l="1"/>
  <c r="G6" l="1"/>
  <c r="G11" s="1"/>
  <c r="E20" i="5" s="1"/>
  <c r="E15" s="1"/>
  <c r="E48" s="1"/>
  <c r="D17" i="1" s="1"/>
  <c r="D21" s="1"/>
  <c r="D10" i="18" s="1"/>
  <c r="L5" s="1"/>
  <c r="I10" i="12"/>
  <c r="I6" s="1"/>
  <c r="I11" s="1"/>
  <c r="L8" i="18" l="1"/>
  <c r="M10"/>
  <c r="F10"/>
  <c r="M8" l="1"/>
  <c r="L9"/>
  <c r="M9" s="1"/>
  <c r="L10" l="1"/>
  <c r="D23" i="1" s="1"/>
  <c r="C18" i="23" s="1"/>
  <c r="C21" s="1"/>
  <c r="M11" i="18"/>
  <c r="D24" i="1" l="1"/>
  <c r="D25" s="1"/>
  <c r="C3" i="24" s="1"/>
  <c r="C38" s="1"/>
  <c r="D28" i="1" s="1"/>
  <c r="C10" i="23"/>
  <c r="D27" i="1" l="1"/>
  <c r="D30" s="1"/>
  <c r="D33" s="1"/>
  <c r="D35" s="1"/>
</calcChain>
</file>

<file path=xl/comments1.xml><?xml version="1.0" encoding="utf-8"?>
<comments xmlns="http://schemas.openxmlformats.org/spreadsheetml/2006/main">
  <authors>
    <author>pc</author>
  </authors>
  <commentList>
    <comment ref="A10" authorId="0">
      <text>
        <r>
          <rPr>
            <sz val="10"/>
            <color indexed="81"/>
            <rFont val="宋体"/>
            <family val="3"/>
            <charset val="134"/>
          </rPr>
          <t>填报纳税人全年平均从业人数，从业人数是指</t>
        </r>
        <r>
          <rPr>
            <sz val="10"/>
            <color indexed="10"/>
            <rFont val="宋体"/>
            <family val="3"/>
            <charset val="134"/>
          </rPr>
          <t>与企业建立劳动关系的职工人数和企业接受的劳务派遣用工人数之和</t>
        </r>
        <r>
          <rPr>
            <sz val="10"/>
            <color indexed="81"/>
            <rFont val="宋体"/>
            <family val="3"/>
            <charset val="134"/>
          </rPr>
          <t>，依据和计算方法同“资产总额”口径。</t>
        </r>
      </text>
    </comment>
  </commentList>
</comments>
</file>

<file path=xl/comments2.xml><?xml version="1.0" encoding="utf-8"?>
<comments xmlns="http://schemas.openxmlformats.org/spreadsheetml/2006/main">
  <authors>
    <author>pc</author>
  </authors>
  <commentList>
    <comment ref="C9" authorId="0">
      <text>
        <r>
          <rPr>
            <sz val="9"/>
            <color indexed="81"/>
            <rFont val="宋体"/>
            <family val="3"/>
            <charset val="134"/>
          </rPr>
          <t>填报纳税人计提各项资产准备发生的减值损失。本行根据企业</t>
        </r>
        <r>
          <rPr>
            <sz val="9"/>
            <color indexed="81"/>
            <rFont val="Tahoma"/>
            <family val="2"/>
          </rPr>
          <t>“</t>
        </r>
        <r>
          <rPr>
            <sz val="9"/>
            <color indexed="81"/>
            <rFont val="宋体"/>
            <family val="3"/>
            <charset val="134"/>
          </rPr>
          <t>资产减值损失</t>
        </r>
        <r>
          <rPr>
            <sz val="9"/>
            <color indexed="81"/>
            <rFont val="Tahoma"/>
            <family val="2"/>
          </rPr>
          <t>”</t>
        </r>
        <r>
          <rPr>
            <sz val="9"/>
            <color indexed="81"/>
            <rFont val="宋体"/>
            <family val="3"/>
            <charset val="134"/>
          </rPr>
          <t>科目上的数额填报。实行其他会计制度的比照填报。</t>
        </r>
      </text>
    </comment>
    <comment ref="C10" authorId="0">
      <text>
        <r>
          <rPr>
            <sz val="9"/>
            <color indexed="81"/>
            <rFont val="宋体"/>
            <family val="3"/>
            <charset val="134"/>
          </rPr>
          <t>填报纳税人在初始确认时划分为以公允价值计量且其变动计入当期损益的金融资产或金融负债（包括交易性金融资产或负债，直接指定为以公允价值计量且其变动计入当期损益的金融资产或金融负债），以及采用公允价值模式计量的投资性房地产、衍生工具和套期业务中公允价值变动形成的应计入当期损益的利得或损失。本行根据企业“公允价值变动损益”科目的数额填报，损失以“-”号填列。</t>
        </r>
      </text>
    </comment>
    <comment ref="C11" authorId="0">
      <text>
        <r>
          <rPr>
            <sz val="9"/>
            <color indexed="81"/>
            <rFont val="宋体"/>
            <family val="3"/>
            <charset val="134"/>
          </rPr>
          <t>填报纳税人以各种方式对外投资确认所取得的收益或发生的损失。根据企业“投资收益”科目的数额</t>
        </r>
        <r>
          <rPr>
            <sz val="9"/>
            <color indexed="10"/>
            <rFont val="宋体"/>
            <family val="3"/>
            <charset val="134"/>
          </rPr>
          <t>计算填报</t>
        </r>
        <r>
          <rPr>
            <sz val="9"/>
            <color indexed="81"/>
            <rFont val="宋体"/>
            <family val="3"/>
            <charset val="134"/>
          </rPr>
          <t>，实行事业单位会计准则的纳税人根据“其他收入”科目中的投资收益金额分析填报，损失以“-”号填列。实行其他会计制度的纳税人比照填报。</t>
        </r>
      </text>
    </comment>
    <comment ref="C16" authorId="0">
      <text>
        <r>
          <rPr>
            <sz val="9"/>
            <color indexed="81"/>
            <rFont val="宋体"/>
            <family val="3"/>
            <charset val="134"/>
          </rPr>
          <t>填报纳税人取得的境外所得且已计入利润总额的金额。</t>
        </r>
      </text>
    </comment>
    <comment ref="C34" authorId="0">
      <text>
        <r>
          <rPr>
            <sz val="9"/>
            <color indexed="81"/>
            <rFont val="宋体"/>
            <family val="3"/>
            <charset val="134"/>
          </rPr>
          <t>填报纳税人按照税收规定本纳税年度已在月（季）度累计预缴的所得税额，包括按照税收规定的特定业务已预缴（征）的所得税额，建筑企业总机构直接管理的跨地区设立的项目部按规定向项目所在地主管税务机关预缴的所得税额。</t>
        </r>
      </text>
    </comment>
  </commentList>
</comments>
</file>

<file path=xl/comments3.xml><?xml version="1.0" encoding="utf-8"?>
<comments xmlns="http://schemas.openxmlformats.org/spreadsheetml/2006/main">
  <authors>
    <author>pc</author>
  </authors>
  <commentList>
    <comment ref="A1" authorId="0">
      <text>
        <r>
          <rPr>
            <sz val="9"/>
            <color indexed="81"/>
            <rFont val="宋体"/>
            <family val="3"/>
            <charset val="134"/>
          </rPr>
          <t>符合税收规定不征税收入条件的政府补助收入，本表不作调整，在《专项用途财政性资金纳税调整明细表》（</t>
        </r>
        <r>
          <rPr>
            <sz val="9"/>
            <color indexed="81"/>
            <rFont val="Tahoma"/>
            <family val="2"/>
          </rPr>
          <t>A105040</t>
        </r>
        <r>
          <rPr>
            <sz val="9"/>
            <color indexed="81"/>
            <rFont val="宋体"/>
            <family val="3"/>
            <charset val="134"/>
          </rPr>
          <t>）中纳税调整。</t>
        </r>
      </text>
    </comment>
  </commentList>
</comments>
</file>

<file path=xl/comments4.xml><?xml version="1.0" encoding="utf-8"?>
<comments xmlns="http://schemas.openxmlformats.org/spreadsheetml/2006/main">
  <authors>
    <author>pc</author>
  </authors>
  <commentList>
    <comment ref="A1" authorId="0">
      <text>
        <r>
          <rPr>
            <sz val="9"/>
            <color indexed="81"/>
            <rFont val="宋体"/>
            <family val="3"/>
            <charset val="134"/>
          </rPr>
          <t>本表对不征税收入用于费用化的支出进行调整，资本化支出通过《资产折旧、摊销及纳税调整明细表》（A105080）进行纳税调整。</t>
        </r>
      </text>
    </comment>
    <comment ref="D2" authorId="0">
      <text>
        <r>
          <rPr>
            <sz val="9"/>
            <color indexed="81"/>
            <rFont val="宋体"/>
            <family val="3"/>
            <charset val="134"/>
          </rPr>
          <t>填报纳税人相应年度实际取得的财政性资金金额</t>
        </r>
      </text>
    </comment>
    <comment ref="E3" authorId="0">
      <text>
        <r>
          <rPr>
            <sz val="9"/>
            <color indexed="81"/>
            <rFont val="宋体"/>
            <family val="3"/>
            <charset val="134"/>
          </rPr>
          <t>填报纳税人相应年度实际取得的符合不征税收入条件且已作不征税收入处理的财政性资金金额。</t>
        </r>
      </text>
    </comment>
    <comment ref="F3" authorId="0">
      <text>
        <r>
          <rPr>
            <sz val="9"/>
            <color indexed="81"/>
            <rFont val="宋体"/>
            <family val="3"/>
            <charset val="134"/>
          </rPr>
          <t>填报第</t>
        </r>
        <r>
          <rPr>
            <sz val="9"/>
            <color indexed="81"/>
            <rFont val="Tahoma"/>
            <family val="2"/>
          </rPr>
          <t>3</t>
        </r>
        <r>
          <rPr>
            <sz val="9"/>
            <color indexed="81"/>
            <rFont val="宋体"/>
            <family val="3"/>
            <charset val="134"/>
          </rPr>
          <t>列</t>
        </r>
        <r>
          <rPr>
            <sz val="9"/>
            <color indexed="81"/>
            <rFont val="Tahoma"/>
            <family val="2"/>
          </rPr>
          <t>“</t>
        </r>
        <r>
          <rPr>
            <sz val="9"/>
            <color indexed="81"/>
            <rFont val="宋体"/>
            <family val="3"/>
            <charset val="134"/>
          </rPr>
          <t>其中：符合不征税收入条件的财政性资金</t>
        </r>
        <r>
          <rPr>
            <sz val="9"/>
            <color indexed="81"/>
            <rFont val="Tahoma"/>
            <family val="2"/>
          </rPr>
          <t>”</t>
        </r>
        <r>
          <rPr>
            <sz val="9"/>
            <color indexed="81"/>
            <rFont val="宋体"/>
            <family val="3"/>
            <charset val="134"/>
          </rPr>
          <t>中，会计处理时计入本年（申报年度）损益的金额。本列第</t>
        </r>
        <r>
          <rPr>
            <sz val="9"/>
            <color indexed="81"/>
            <rFont val="Tahoma"/>
            <family val="2"/>
          </rPr>
          <t>7</t>
        </r>
        <r>
          <rPr>
            <sz val="9"/>
            <color indexed="81"/>
            <rFont val="宋体"/>
            <family val="3"/>
            <charset val="134"/>
          </rPr>
          <t>行金额为《纳税调整项目明细表》（</t>
        </r>
        <r>
          <rPr>
            <sz val="9"/>
            <color indexed="81"/>
            <rFont val="Tahoma"/>
            <family val="2"/>
          </rPr>
          <t>A105000</t>
        </r>
        <r>
          <rPr>
            <sz val="9"/>
            <color indexed="81"/>
            <rFont val="宋体"/>
            <family val="3"/>
            <charset val="134"/>
          </rPr>
          <t>）第</t>
        </r>
        <r>
          <rPr>
            <sz val="9"/>
            <color indexed="81"/>
            <rFont val="Tahoma"/>
            <family val="2"/>
          </rPr>
          <t>9</t>
        </r>
        <r>
          <rPr>
            <sz val="9"/>
            <color indexed="81"/>
            <rFont val="宋体"/>
            <family val="3"/>
            <charset val="134"/>
          </rPr>
          <t>行</t>
        </r>
        <r>
          <rPr>
            <sz val="9"/>
            <color indexed="81"/>
            <rFont val="Tahoma"/>
            <family val="2"/>
          </rPr>
          <t>“</t>
        </r>
        <r>
          <rPr>
            <sz val="9"/>
            <color indexed="81"/>
            <rFont val="宋体"/>
            <family val="3"/>
            <charset val="134"/>
          </rPr>
          <t>其中：专项用途财政性资金</t>
        </r>
        <r>
          <rPr>
            <sz val="9"/>
            <color indexed="81"/>
            <rFont val="Tahoma"/>
            <family val="2"/>
          </rPr>
          <t>”</t>
        </r>
        <r>
          <rPr>
            <sz val="9"/>
            <color indexed="81"/>
            <rFont val="宋体"/>
            <family val="3"/>
            <charset val="134"/>
          </rPr>
          <t>的第</t>
        </r>
        <r>
          <rPr>
            <sz val="9"/>
            <color indexed="81"/>
            <rFont val="Tahoma"/>
            <family val="2"/>
          </rPr>
          <t>4</t>
        </r>
        <r>
          <rPr>
            <sz val="9"/>
            <color indexed="81"/>
            <rFont val="宋体"/>
            <family val="3"/>
            <charset val="134"/>
          </rPr>
          <t>列</t>
        </r>
        <r>
          <rPr>
            <sz val="9"/>
            <color indexed="81"/>
            <rFont val="Tahoma"/>
            <family val="2"/>
          </rPr>
          <t>“</t>
        </r>
        <r>
          <rPr>
            <sz val="9"/>
            <color indexed="81"/>
            <rFont val="宋体"/>
            <family val="3"/>
            <charset val="134"/>
          </rPr>
          <t>调减金额</t>
        </r>
        <r>
          <rPr>
            <sz val="9"/>
            <color indexed="81"/>
            <rFont val="Tahoma"/>
            <family val="2"/>
          </rPr>
          <t>”</t>
        </r>
        <r>
          <rPr>
            <sz val="9"/>
            <color indexed="81"/>
            <rFont val="宋体"/>
            <family val="3"/>
            <charset val="134"/>
          </rPr>
          <t>。</t>
        </r>
      </text>
    </comment>
  </commentList>
</comments>
</file>

<file path=xl/comments5.xml><?xml version="1.0" encoding="utf-8"?>
<comments xmlns="http://schemas.openxmlformats.org/spreadsheetml/2006/main">
  <authors>
    <author>pc</author>
  </authors>
  <commentList>
    <comment ref="B5" authorId="0">
      <text>
        <r>
          <rPr>
            <sz val="9"/>
            <color indexed="81"/>
            <rFont val="宋体"/>
            <family val="3"/>
            <charset val="134"/>
          </rPr>
          <t>本行由执行《上市公司股权激励管理办法》（中国证券监督管理委员会令第126号）的纳税人填报</t>
        </r>
      </text>
    </comment>
    <comment ref="C5" authorId="0">
      <text>
        <r>
          <rPr>
            <sz val="9"/>
            <color indexed="81"/>
            <rFont val="宋体"/>
            <family val="3"/>
            <charset val="134"/>
          </rPr>
          <t>填报纳税人按照国家有关规定建立职工股权激励计划，会计核算计入成本费用的金额。</t>
        </r>
      </text>
    </comment>
    <comment ref="D5" authorId="0">
      <text>
        <r>
          <rPr>
            <sz val="9"/>
            <color indexed="81"/>
            <rFont val="宋体"/>
            <family val="3"/>
            <charset val="134"/>
          </rPr>
          <t>填报纳税人根据本年实际行权时股权的公允价格与激励对象实际行权支付价格的差额和数量计算确定的金额。</t>
        </r>
      </text>
    </comment>
    <comment ref="G5" authorId="0">
      <text>
        <r>
          <rPr>
            <sz val="9"/>
            <color indexed="81"/>
            <rFont val="宋体"/>
            <family val="3"/>
            <charset val="134"/>
          </rPr>
          <t>填报行权时按照税收规定允许税前扣除的金额。按照第1列和第2列孰小值填报</t>
        </r>
      </text>
    </comment>
    <comment ref="C6" authorId="0">
      <text>
        <r>
          <rPr>
            <sz val="9"/>
            <color indexed="81"/>
            <rFont val="宋体"/>
            <family val="3"/>
            <charset val="134"/>
          </rPr>
          <t>填报纳税人会计核算计入成本费用的职工福利费的金额。</t>
        </r>
      </text>
    </comment>
    <comment ref="D6" authorId="0">
      <text>
        <r>
          <rPr>
            <sz val="9"/>
            <color indexed="81"/>
            <rFont val="宋体"/>
            <family val="3"/>
            <charset val="134"/>
          </rPr>
          <t>分析填报纳税人</t>
        </r>
        <r>
          <rPr>
            <sz val="9"/>
            <color indexed="81"/>
            <rFont val="Tahoma"/>
            <family val="2"/>
          </rPr>
          <t>“</t>
        </r>
        <r>
          <rPr>
            <sz val="9"/>
            <color indexed="81"/>
            <rFont val="宋体"/>
            <family val="3"/>
            <charset val="134"/>
          </rPr>
          <t>应付职工薪酬</t>
        </r>
        <r>
          <rPr>
            <sz val="9"/>
            <color indexed="81"/>
            <rFont val="Tahoma"/>
            <family val="2"/>
          </rPr>
          <t>”</t>
        </r>
        <r>
          <rPr>
            <sz val="9"/>
            <color indexed="81"/>
            <rFont val="宋体"/>
            <family val="3"/>
            <charset val="134"/>
          </rPr>
          <t>会计科目下的职工福利费用实际发生额。</t>
        </r>
      </text>
    </comment>
    <comment ref="H8" authorId="0">
      <text>
        <r>
          <rPr>
            <b/>
            <sz val="9"/>
            <color indexed="10"/>
            <rFont val="宋体"/>
            <family val="3"/>
            <charset val="134"/>
          </rPr>
          <t>提示：</t>
        </r>
        <r>
          <rPr>
            <b/>
            <sz val="9"/>
            <color indexed="81"/>
            <rFont val="宋体"/>
            <family val="3"/>
            <charset val="134"/>
          </rPr>
          <t>实际操作中还要关注本年实际发生额。</t>
        </r>
      </text>
    </comment>
    <comment ref="G11" authorId="0">
      <text>
        <r>
          <rPr>
            <sz val="9"/>
            <color indexed="81"/>
            <rFont val="宋体"/>
            <family val="3"/>
            <charset val="134"/>
          </rPr>
          <t>按本行第</t>
        </r>
        <r>
          <rPr>
            <sz val="9"/>
            <color indexed="81"/>
            <rFont val="Tahoma"/>
            <family val="2"/>
          </rPr>
          <t>1</t>
        </r>
        <r>
          <rPr>
            <sz val="9"/>
            <color indexed="81"/>
            <rFont val="宋体"/>
            <family val="3"/>
            <charset val="134"/>
          </rPr>
          <t>列、第</t>
        </r>
        <r>
          <rPr>
            <sz val="9"/>
            <color indexed="81"/>
            <rFont val="Tahoma"/>
            <family val="2"/>
          </rPr>
          <t>2</t>
        </r>
        <r>
          <rPr>
            <sz val="9"/>
            <color indexed="81"/>
            <rFont val="宋体"/>
            <family val="3"/>
            <charset val="134"/>
          </rPr>
          <t>列以及税收规定允许税前扣除的各类基本社会保障性缴款的金额孰小值填报。</t>
        </r>
      </text>
    </comment>
  </commentList>
</comments>
</file>

<file path=xl/comments6.xml><?xml version="1.0" encoding="utf-8"?>
<comments xmlns="http://schemas.openxmlformats.org/spreadsheetml/2006/main">
  <authors>
    <author>pc</author>
  </authors>
  <commentList>
    <comment ref="F6" authorId="0">
      <text>
        <r>
          <rPr>
            <sz val="9"/>
            <color indexed="81"/>
            <rFont val="宋体"/>
            <family val="3"/>
            <charset val="134"/>
          </rPr>
          <t>其中本行第4列“税收金额”：当本行第1列+第2列大于第3列时，第4列＝第3列；当本行第1列+第2列小于等于第3列时，第4列＝第1列+第2列。</t>
        </r>
      </text>
    </comment>
    <comment ref="F10" authorId="0">
      <text>
        <r>
          <rPr>
            <sz val="9"/>
            <color indexed="81"/>
            <rFont val="宋体"/>
            <family val="3"/>
            <charset val="134"/>
          </rPr>
          <t>本年实际发生的公益性捐赠支出以及结转扣除以前年度公益性捐赠支出情况分析填报。</t>
        </r>
      </text>
    </comment>
  </commentList>
</comments>
</file>

<file path=xl/comments7.xml><?xml version="1.0" encoding="utf-8"?>
<comments xmlns="http://schemas.openxmlformats.org/spreadsheetml/2006/main">
  <authors>
    <author>pc</author>
  </authors>
  <commentList>
    <comment ref="E2" authorId="0">
      <text>
        <r>
          <rPr>
            <b/>
            <sz val="9"/>
            <color indexed="81"/>
            <rFont val="Tahoma"/>
            <family val="2"/>
          </rPr>
          <t>pc:</t>
        </r>
        <r>
          <rPr>
            <sz val="9"/>
            <color indexed="81"/>
            <rFont val="Tahoma"/>
            <family val="2"/>
          </rPr>
          <t xml:space="preserve">
</t>
        </r>
        <r>
          <rPr>
            <sz val="9"/>
            <color indexed="81"/>
            <rFont val="宋体"/>
            <family val="3"/>
            <charset val="134"/>
          </rPr>
          <t>第</t>
        </r>
        <r>
          <rPr>
            <sz val="9"/>
            <color indexed="81"/>
            <rFont val="Tahoma"/>
            <family val="2"/>
          </rPr>
          <t>3</t>
        </r>
        <r>
          <rPr>
            <sz val="9"/>
            <color indexed="81"/>
            <rFont val="宋体"/>
            <family val="3"/>
            <charset val="134"/>
          </rPr>
          <t>列</t>
        </r>
        <r>
          <rPr>
            <sz val="9"/>
            <color indexed="81"/>
            <rFont val="Tahoma"/>
            <family val="2"/>
          </rPr>
          <t>“</t>
        </r>
        <r>
          <rPr>
            <sz val="9"/>
            <color indexed="81"/>
            <rFont val="宋体"/>
            <family val="3"/>
            <charset val="134"/>
          </rPr>
          <t>合并、分立转入（转出）可弥补亏损额</t>
        </r>
        <r>
          <rPr>
            <sz val="9"/>
            <color indexed="81"/>
            <rFont val="Tahoma"/>
            <family val="2"/>
          </rPr>
          <t>”</t>
        </r>
        <r>
          <rPr>
            <sz val="9"/>
            <color indexed="81"/>
            <rFont val="宋体"/>
            <family val="3"/>
            <charset val="134"/>
          </rPr>
          <t>：填报按照企业重组特殊性税务处理规定因企业被合并、分立而允许转入可弥补亏损额，以及因企业分立转出的可弥补亏损额（转入亏损以</t>
        </r>
        <r>
          <rPr>
            <sz val="9"/>
            <color indexed="81"/>
            <rFont val="Tahoma"/>
            <family val="2"/>
          </rPr>
          <t>“-”</t>
        </r>
        <r>
          <rPr>
            <sz val="9"/>
            <color indexed="81"/>
            <rFont val="宋体"/>
            <family val="3"/>
            <charset val="134"/>
          </rPr>
          <t>号表示，转出亏损以正数表示）。合并、分立转入（转出）可弥补亏损额按亏损所属年度填报。</t>
        </r>
      </text>
    </comment>
  </commentList>
</comments>
</file>

<file path=xl/comments8.xml><?xml version="1.0" encoding="utf-8"?>
<comments xmlns="http://schemas.openxmlformats.org/spreadsheetml/2006/main">
  <authors>
    <author>pc</author>
  </authors>
  <commentList>
    <comment ref="B3" authorId="0">
      <text>
        <r>
          <rPr>
            <sz val="9"/>
            <color indexed="81"/>
            <rFont val="宋体"/>
            <family val="3"/>
            <charset val="134"/>
          </rPr>
          <t>本行填报《中华人民共和国企业所得税年度纳税申报表（</t>
        </r>
        <r>
          <rPr>
            <sz val="9"/>
            <color indexed="81"/>
            <rFont val="Tahoma"/>
            <family val="2"/>
          </rPr>
          <t>A</t>
        </r>
        <r>
          <rPr>
            <sz val="9"/>
            <color indexed="81"/>
            <rFont val="宋体"/>
            <family val="3"/>
            <charset val="134"/>
          </rPr>
          <t>类）》（</t>
        </r>
        <r>
          <rPr>
            <sz val="9"/>
            <color indexed="81"/>
            <rFont val="Tahoma"/>
            <family val="2"/>
          </rPr>
          <t>A100000</t>
        </r>
        <r>
          <rPr>
            <sz val="9"/>
            <color indexed="81"/>
            <rFont val="宋体"/>
            <family val="3"/>
            <charset val="134"/>
          </rPr>
          <t>）第</t>
        </r>
        <r>
          <rPr>
            <sz val="9"/>
            <color indexed="81"/>
            <rFont val="Tahoma"/>
            <family val="2"/>
          </rPr>
          <t>23</t>
        </r>
        <r>
          <rPr>
            <sz val="9"/>
            <color indexed="81"/>
            <rFont val="宋体"/>
            <family val="3"/>
            <charset val="134"/>
          </rPr>
          <t>行应纳税所得额</t>
        </r>
        <r>
          <rPr>
            <sz val="9"/>
            <color indexed="81"/>
            <rFont val="Tahoma"/>
            <family val="2"/>
          </rPr>
          <t>×15%</t>
        </r>
        <r>
          <rPr>
            <sz val="9"/>
            <color indexed="81"/>
            <rFont val="宋体"/>
            <family val="3"/>
            <charset val="134"/>
          </rPr>
          <t>的金额。</t>
        </r>
      </text>
    </comment>
  </commentList>
</comments>
</file>

<file path=xl/comments9.xml><?xml version="1.0" encoding="utf-8"?>
<comments xmlns="http://schemas.openxmlformats.org/spreadsheetml/2006/main">
  <authors>
    <author>pc</author>
  </authors>
  <commentList>
    <comment ref="D2" authorId="0">
      <text>
        <r>
          <rPr>
            <sz val="10"/>
            <color indexed="81"/>
            <rFont val="宋体"/>
            <family val="3"/>
            <charset val="134"/>
          </rPr>
          <t>填报纳税人《中华人民共和国企业所得税年度纳税申报表（A类）》（表A100000）第25行“应纳所得税额”减第26行“减免所得税额”后的额。2012和2013年度的“当年抵免前应纳税额”：填报《企业所得税年度纳税申报表（A类）》（2008年版）第27行“应纳所得税额”减第28行“减免所得税额”后的余额。2014、2015和2016年度的“当年抵免前应纳税额”：填报纳税人《中华人民共和国企业所得税年度纳税申报表（A类）》（2014年版）第25行“应纳所得税额”减第26行“减免所得税额”后的余额。</t>
        </r>
      </text>
    </comment>
    <comment ref="E2" authorId="0">
      <text>
        <r>
          <rPr>
            <sz val="10"/>
            <color indexed="81"/>
            <rFont val="宋体"/>
            <family val="3"/>
            <charset val="134"/>
          </rPr>
          <t>填报纳税人本年购置并实际使用《环境保护专用设备企业所得税优惠目录》《节能节水专用设备企业所得税优惠目录》和《安全生产专用设备企业所得税优惠目录》规定的环境保护、节能节水、安全生产等专用设备的发票价税合计金额，但不包括允许抵扣的增值税进项税额、按有关规定退还的增值税税款以及设备运输、安装和调试等费用。</t>
        </r>
      </text>
    </comment>
  </commentList>
</comments>
</file>

<file path=xl/sharedStrings.xml><?xml version="1.0" encoding="utf-8"?>
<sst xmlns="http://schemas.openxmlformats.org/spreadsheetml/2006/main" count="2032" uniqueCount="1376">
  <si>
    <t>中华人民共和国企业所得税年度纳税申报表（A类）</t>
  </si>
  <si>
    <t>行次</t>
  </si>
  <si>
    <t>类别</t>
  </si>
  <si>
    <t>项        目</t>
  </si>
  <si>
    <t>金    额</t>
  </si>
  <si>
    <t>利润总额计算</t>
  </si>
  <si>
    <t>一、营业收入(填写A101010\101020\103000)</t>
  </si>
  <si>
    <t>减：营业成本(填写A102010\102020\103000)</t>
  </si>
  <si>
    <t>减：税金及附加</t>
  </si>
  <si>
    <t>减：销售费用(填写A104000)</t>
  </si>
  <si>
    <t>减：资产减值损失</t>
  </si>
  <si>
    <t>加：公允价值变动收益</t>
  </si>
  <si>
    <t>加：投资收益</t>
  </si>
  <si>
    <t>二、营业利润(1-2-3-4-5-6-7+8+9)</t>
  </si>
  <si>
    <t>加：营业外收入(填写A101010\101020\103000)</t>
  </si>
  <si>
    <t>减：营业外支出(填写A102010\102020\103000)</t>
  </si>
  <si>
    <t>三、利润总额（10+11-12）</t>
  </si>
  <si>
    <t>应纳税所得额计算</t>
  </si>
  <si>
    <t>加：纳税调整增加额（填写A105000）</t>
  </si>
  <si>
    <t>减：纳税调整减少额（填写A105000）</t>
  </si>
  <si>
    <t>减：免税、减计收入及加计扣除（填写A107010）</t>
  </si>
  <si>
    <t>加：境外应税所得抵减境内亏损（填写A108000）</t>
  </si>
  <si>
    <t>四、纳税调整后所得（13-14+15-16-17+18）</t>
  </si>
  <si>
    <t>减：所得减免（填写A107020）</t>
  </si>
  <si>
    <t>减：弥补以前年度亏损（填写A106000）</t>
  </si>
  <si>
    <t>减：抵扣应纳税所得额（填写A107030）</t>
  </si>
  <si>
    <t>五、应纳税所得额（19-20-21-22）</t>
  </si>
  <si>
    <t>应纳税额计算</t>
  </si>
  <si>
    <t>税率（25%）</t>
  </si>
  <si>
    <t>六、应纳所得税额（23×24）</t>
  </si>
  <si>
    <t>减：减免所得税额（填写A107040）</t>
  </si>
  <si>
    <t>减：抵免所得税额（填写A107050）</t>
  </si>
  <si>
    <t>七、应纳税额（25-26-27）</t>
  </si>
  <si>
    <t>加：境外所得应纳所得税额（填写A108000）</t>
  </si>
  <si>
    <t>减：境外所得抵免所得税额（填写A108000）</t>
  </si>
  <si>
    <t>八、实际应纳所得税额（28+29-30）</t>
  </si>
  <si>
    <t>减：本年累计实际已缴纳的所得税额</t>
  </si>
  <si>
    <t>九、本年应补（退）所得税额（31-32）</t>
  </si>
  <si>
    <t>其中：总机构分摊本年应补（退）所得税额(填写A109000)</t>
  </si>
  <si>
    <t>一般企业收入明细表</t>
  </si>
  <si>
    <t>项目</t>
  </si>
  <si>
    <t>金额</t>
  </si>
  <si>
    <t>一、营业收入（2+9）</t>
  </si>
  <si>
    <t>（一）主营业务收入（3+5+6+7+8）</t>
  </si>
  <si>
    <t>1.销售商品收入</t>
  </si>
  <si>
    <t>其中：非货币性资产交换收入</t>
  </si>
  <si>
    <t>2.提供劳务收入</t>
  </si>
  <si>
    <t>3.建造合同收入</t>
  </si>
  <si>
    <t>4.让渡资产使用权收入</t>
  </si>
  <si>
    <t>5.其他</t>
  </si>
  <si>
    <t>（二）其他业务收入（10+12+13+14+15）</t>
  </si>
  <si>
    <t>1.销售材料收入</t>
  </si>
  <si>
    <t>2.出租固定资产收入</t>
  </si>
  <si>
    <t>3.出租无形资产收入</t>
  </si>
  <si>
    <t>4.出租包装物和商品收入</t>
  </si>
  <si>
    <t>二、营业外收入（17+18+19+20+21+22+23+24+25+26）</t>
  </si>
  <si>
    <t>（一）非流动资产处置利得</t>
  </si>
  <si>
    <t>（二）非货币性资产交换利得</t>
  </si>
  <si>
    <t>（三）债务重组利得</t>
  </si>
  <si>
    <t>（四）政府补助利得</t>
  </si>
  <si>
    <t>（五）盘盈利得</t>
  </si>
  <si>
    <t>（六）捐赠利得</t>
  </si>
  <si>
    <t>（七）罚没利得</t>
  </si>
  <si>
    <t>（八）确实无法偿付的应付款项</t>
  </si>
  <si>
    <t>（九）汇兑收益</t>
  </si>
  <si>
    <t>（十）其他</t>
  </si>
  <si>
    <t>一般企业成本支出明细表</t>
  </si>
  <si>
    <t>一、营业成本（2+9）</t>
  </si>
  <si>
    <t xml:space="preserve">   （一）主营业务成本（3+5+6+7+8）</t>
  </si>
  <si>
    <t xml:space="preserve">       1.销售商品成本</t>
  </si>
  <si>
    <t xml:space="preserve">         其中:非货币性资产交换成本</t>
  </si>
  <si>
    <t xml:space="preserve">       2.提供劳务成本</t>
  </si>
  <si>
    <t xml:space="preserve">       3.建造合同成本</t>
  </si>
  <si>
    <t xml:space="preserve">       4.让渡资产使用权成本</t>
  </si>
  <si>
    <t xml:space="preserve">       5.其他</t>
  </si>
  <si>
    <t xml:space="preserve">   （二）其他业务成本（10+12+13+14+15）</t>
  </si>
  <si>
    <t xml:space="preserve">       1. 销售材料成本</t>
  </si>
  <si>
    <t xml:space="preserve">       2.出租固定资产成本</t>
  </si>
  <si>
    <t xml:space="preserve">       3.出租无形资产成本</t>
  </si>
  <si>
    <t xml:space="preserve">       4.包装物出租成本</t>
  </si>
  <si>
    <t>二、营业外支出（17+18+19+20+21+22+23+24+25+26）</t>
  </si>
  <si>
    <t xml:space="preserve">   （一）非流动资产处置损失</t>
  </si>
  <si>
    <t xml:space="preserve">   （二）非货币性资产交换损失</t>
  </si>
  <si>
    <t xml:space="preserve">   （三）债务重组损失</t>
  </si>
  <si>
    <t xml:space="preserve">   （四）非常损失</t>
  </si>
  <si>
    <t xml:space="preserve">   （五）捐赠支出</t>
  </si>
  <si>
    <t xml:space="preserve">   （六）赞助支出</t>
  </si>
  <si>
    <t xml:space="preserve">   （七）罚没支出</t>
  </si>
  <si>
    <t xml:space="preserve">   （八）坏账损失</t>
  </si>
  <si>
    <t xml:space="preserve">   （九）无法收回的债券股权投资损失</t>
  </si>
  <si>
    <t xml:space="preserve">   （十）其他</t>
  </si>
  <si>
    <t>期间费用明细表</t>
  </si>
  <si>
    <t>销售费用</t>
  </si>
  <si>
    <t>管理费用</t>
  </si>
  <si>
    <t>财务费用</t>
  </si>
  <si>
    <t>一、职工薪酬</t>
  </si>
  <si>
    <t>*</t>
  </si>
  <si>
    <t>二、劳务费</t>
  </si>
  <si>
    <t>三、咨询顾问费</t>
  </si>
  <si>
    <t>四、业务招待费</t>
  </si>
  <si>
    <t>五、广告费和业务宣传费</t>
  </si>
  <si>
    <t>六、佣金和手续费</t>
  </si>
  <si>
    <t>七、资产折旧摊销费</t>
  </si>
  <si>
    <t>八、财产损耗、盘亏及毁损损失</t>
  </si>
  <si>
    <t>九、办公费</t>
  </si>
  <si>
    <t>十、董事会费</t>
  </si>
  <si>
    <t>十一、租赁费</t>
  </si>
  <si>
    <t>十二、诉讼费</t>
  </si>
  <si>
    <t>十三、差旅费</t>
  </si>
  <si>
    <t>十四、保险费</t>
  </si>
  <si>
    <t>十五、运输、仓储费</t>
  </si>
  <si>
    <t>十六、修理费</t>
  </si>
  <si>
    <t>十七、包装费</t>
  </si>
  <si>
    <t>十八、技术转让费</t>
  </si>
  <si>
    <t>十九、研究费用</t>
  </si>
  <si>
    <t>二十、各项税费</t>
  </si>
  <si>
    <t>二十一、利息收支</t>
  </si>
  <si>
    <t>二十二、汇兑差额</t>
  </si>
  <si>
    <t>二十三、现金折扣</t>
  </si>
  <si>
    <t>二十四、党组织工作经费</t>
  </si>
  <si>
    <t>二十五、其他</t>
  </si>
  <si>
    <t>合计(1+2+3+…25)</t>
  </si>
  <si>
    <t>纳税调整项目明细表</t>
  </si>
  <si>
    <t>账载金额</t>
  </si>
  <si>
    <t>税收金额</t>
  </si>
  <si>
    <t>调增金额</t>
  </si>
  <si>
    <t>一、收入类调整项目（2+3+…8+10+11）</t>
  </si>
  <si>
    <t>（三）投资收益（填写A105030）</t>
  </si>
  <si>
    <t>（五）交易性金融资产初始投资调整</t>
  </si>
  <si>
    <t>（六）公允价值变动净损益</t>
  </si>
  <si>
    <t>（七）不征税收入</t>
  </si>
  <si>
    <t>其中：专项用途财政性资金（填写A105040）</t>
  </si>
  <si>
    <t>（八）销售折扣、折让和退回</t>
  </si>
  <si>
    <t>（九）其他</t>
  </si>
  <si>
    <t>二、扣除类调整项目（13+14+…24+26+27+28+29+30）</t>
  </si>
  <si>
    <t>（一）视同销售成本（填写A105010）</t>
  </si>
  <si>
    <t>（二）职工薪酬（填写A105050）</t>
  </si>
  <si>
    <t>（三）业务招待费支出</t>
  </si>
  <si>
    <t>（四）广告费和业务宣传费支出（填写A105060）</t>
  </si>
  <si>
    <t>（五）捐赠支出（填写A105070）</t>
  </si>
  <si>
    <t>（六）利息支出</t>
  </si>
  <si>
    <t>（七）罚金、罚款和被没收财物的损失</t>
  </si>
  <si>
    <t>（八）税收滞纳金、加收利息</t>
  </si>
  <si>
    <t>（九）赞助支出</t>
  </si>
  <si>
    <t>（十）与未实现融资收益相关在当期确认的财务费用</t>
  </si>
  <si>
    <t>（十一）佣金和手续费支出</t>
  </si>
  <si>
    <t>（十二）不征税收入用于支出所形成的费用</t>
  </si>
  <si>
    <t>（十三）跨期扣除项目</t>
  </si>
  <si>
    <t>（十四）与取得收入无关的支出</t>
  </si>
  <si>
    <t>（十六）党组织工作经费</t>
  </si>
  <si>
    <t>（十七）其他</t>
  </si>
  <si>
    <t>三、资产类调整项目（32+33+34+35）</t>
  </si>
  <si>
    <t>（一）资产折旧、摊销（填写A105080）</t>
  </si>
  <si>
    <t>（二）资产减值准备金</t>
  </si>
  <si>
    <t>（三）资产损失（填写A105090）</t>
  </si>
  <si>
    <t>（四）其他</t>
  </si>
  <si>
    <t>四、特殊事项调整项目（37+38+…+42）</t>
  </si>
  <si>
    <t>（一）企业重组及递延纳税事项（填写A105100）</t>
  </si>
  <si>
    <t>（二）政策性搬迁（填写A105110）</t>
  </si>
  <si>
    <t>（三）特殊行业准备金（填写A105120）</t>
  </si>
  <si>
    <t>（五）有限合伙企业法人合伙方应分得的应纳税所得额</t>
  </si>
  <si>
    <t>（六）其他</t>
  </si>
  <si>
    <t>五、特别纳税调整应税所得</t>
  </si>
  <si>
    <t>六、其他</t>
  </si>
  <si>
    <t>合计（1+12+31+36+43+44）</t>
  </si>
  <si>
    <t>视同销售和房地产开发企业特定业务纳税调整明细表</t>
  </si>
  <si>
    <t>纳税调整金额</t>
  </si>
  <si>
    <t>一、视同销售（营业）收入（2+3+4+5+6+7+8+9+10）</t>
  </si>
  <si>
    <t>（一）非货币性资产交换视同销售收入</t>
  </si>
  <si>
    <t>（二）用于市场推广或销售视同销售收入</t>
  </si>
  <si>
    <t>（三）用于交际应酬视同销售收入</t>
  </si>
  <si>
    <t>（四）用于职工奖励或福利视同销售收入</t>
  </si>
  <si>
    <t>（五）用于股息分配视同销售收入</t>
  </si>
  <si>
    <t>（六）用于对外捐赠视同销售收入</t>
  </si>
  <si>
    <t>（七）用于对外投资项目视同销售收入</t>
  </si>
  <si>
    <t>（八）提供劳务视同销售收入</t>
  </si>
  <si>
    <t>二、视同销售（营业）成本（12+13+14+15+16+17+18+19+20）</t>
  </si>
  <si>
    <t>（一）非货币性资产交换视同销售成本</t>
  </si>
  <si>
    <t>（二）用于市场推广或销售视同销售成本</t>
  </si>
  <si>
    <t>（三）用于交际应酬视同销售成本</t>
  </si>
  <si>
    <t>（四）用于职工奖励或福利视同销售成本</t>
  </si>
  <si>
    <t>（五）用于股息分配视同销售成本</t>
  </si>
  <si>
    <t>（六）用于对外捐赠视同销售成本</t>
  </si>
  <si>
    <t>（七）用于对外投资项目视同销售成本</t>
  </si>
  <si>
    <t>（八）提供劳务视同销售成本</t>
  </si>
  <si>
    <t>三、房地产开发企业特定业务计算的纳税调整额（22-26）</t>
  </si>
  <si>
    <t>（一）房地产企业销售未完工开发产品特定业务计算的纳税调整额（24-25）</t>
  </si>
  <si>
    <t>1.销售未完工产品的收入</t>
  </si>
  <si>
    <t>2.销售未完工产品预计毛利额</t>
  </si>
  <si>
    <t>3.实际发生的税金及附加、土地增值税</t>
  </si>
  <si>
    <t>（二）房地产企业销售的未完工产品转完工产品特定业务计算的纳税调整额（28-29）</t>
  </si>
  <si>
    <t>1.销售未完工产品转完工产品确认的销售收入</t>
  </si>
  <si>
    <t>2.转回的销售未完工产品预计毛利额</t>
  </si>
  <si>
    <t>3.转回实际发生的税金及附加、土地增值税</t>
  </si>
  <si>
    <t>未按权责发生制确认收入纳税调整明细表</t>
  </si>
  <si>
    <t xml:space="preserve"> 纳税调整金额</t>
  </si>
  <si>
    <t>本年</t>
  </si>
  <si>
    <t>累计</t>
  </si>
  <si>
    <t>6（4-2）</t>
  </si>
  <si>
    <t>一、跨期收取的租金、利息、特许权使用费收入（2+3+4）</t>
  </si>
  <si>
    <t>（二）利息</t>
  </si>
  <si>
    <t>（三）特许权使用费</t>
  </si>
  <si>
    <t>二、分期确认收入（6+7+8）</t>
  </si>
  <si>
    <t>（一）分期收款方式销售货物收入</t>
  </si>
  <si>
    <t>（二）持续时间超过12个月的建造合同收入</t>
  </si>
  <si>
    <t>（三）其他分期确认收入</t>
  </si>
  <si>
    <t>三、政府补助递延收入（10+11+12）</t>
  </si>
  <si>
    <t>（一）与收益相关的政府补助</t>
  </si>
  <si>
    <t>（二）与资产相关的政府补助</t>
  </si>
  <si>
    <t>（三）其他</t>
  </si>
  <si>
    <t>四、其他未按权责发生制确认收入</t>
  </si>
  <si>
    <t>投资收益纳税调整明细表</t>
  </si>
  <si>
    <t>持有收益</t>
  </si>
  <si>
    <t>处置收益</t>
  </si>
  <si>
    <t>会计确认的处置收入</t>
  </si>
  <si>
    <t>税收计算的处置收入</t>
  </si>
  <si>
    <t>处置投资的账面价值</t>
  </si>
  <si>
    <t>处置投资的计税基础</t>
  </si>
  <si>
    <t>会计确认的处置所得或损失</t>
  </si>
  <si>
    <t>税收计算的处置所得</t>
  </si>
  <si>
    <t>3（2-1）</t>
  </si>
  <si>
    <t>8（4-6）</t>
  </si>
  <si>
    <t>9（5-7）</t>
  </si>
  <si>
    <t>10（9-8）</t>
  </si>
  <si>
    <t>11（3+10）</t>
  </si>
  <si>
    <t xml:space="preserve">二、可供出售金融资产    </t>
  </si>
  <si>
    <t xml:space="preserve">三、持有至到期投资    </t>
  </si>
  <si>
    <t xml:space="preserve">四、衍生工具        </t>
  </si>
  <si>
    <t xml:space="preserve">五、交易性金融负债      </t>
  </si>
  <si>
    <t>六、长期股权投资</t>
  </si>
  <si>
    <t>七、短期投资</t>
  </si>
  <si>
    <t>八、长期债券投资</t>
  </si>
  <si>
    <t>九、其他</t>
  </si>
  <si>
    <t>合计(1+2+3+4+5+6+7+8+9)</t>
  </si>
  <si>
    <t>专项用途财政性资金纳税调整明细表</t>
  </si>
  <si>
    <t>取得年度</t>
  </si>
  <si>
    <t>财政性资金</t>
  </si>
  <si>
    <t>其中：符合不征税收入条件的财政性资金</t>
  </si>
  <si>
    <t>以前年度支出情况</t>
  </si>
  <si>
    <t>本年支出情况</t>
  </si>
  <si>
    <t>本年结余情况</t>
  </si>
  <si>
    <t>其中：计入本年损益的金额</t>
  </si>
  <si>
    <t>前五年度</t>
  </si>
  <si>
    <t>前四年度</t>
  </si>
  <si>
    <t>前三年度</t>
  </si>
  <si>
    <t>前二年度</t>
  </si>
  <si>
    <t>前一年度</t>
  </si>
  <si>
    <t>支出金额</t>
  </si>
  <si>
    <t>其中：费用化支出金额</t>
  </si>
  <si>
    <t>结余金额</t>
  </si>
  <si>
    <t>其中：上缴财政金额</t>
  </si>
  <si>
    <t>应计入本年应税收入金额</t>
  </si>
  <si>
    <t>本    年</t>
  </si>
  <si>
    <t>合计（1+2+…+6）</t>
  </si>
  <si>
    <t>职工薪酬支出及纳税调整明细表</t>
  </si>
  <si>
    <t>实际发生额</t>
  </si>
  <si>
    <t>税收规定扣除率</t>
  </si>
  <si>
    <t>以前年度累计结转扣除额</t>
  </si>
  <si>
    <t>6（1-5）</t>
  </si>
  <si>
    <t>7（1+4-5）</t>
  </si>
  <si>
    <t>一、工资薪金支出</t>
  </si>
  <si>
    <t>二、职工福利费支出</t>
  </si>
  <si>
    <t>三、职工教育经费支出</t>
  </si>
  <si>
    <t>其中：按税收规定比例扣除的职工教育经费</t>
  </si>
  <si>
    <t>四、工会经费支出</t>
  </si>
  <si>
    <t>五、各类基本社会保障性缴款</t>
  </si>
  <si>
    <t>六、住房公积金</t>
  </si>
  <si>
    <t>七、补充养老保险</t>
  </si>
  <si>
    <t>八、补充医疗保险</t>
  </si>
  <si>
    <t>合计（1+3+4+7+8+9+10+11+12）</t>
  </si>
  <si>
    <t>广告费和业务宣传费跨年度纳税调整明细表</t>
  </si>
  <si>
    <t>一、本年广告费和业务宣传费支出</t>
  </si>
  <si>
    <t>减：不允许扣除的广告费和业务宣传费支出</t>
  </si>
  <si>
    <t>二、本年符合条件的广告费和业务宣传费支出（1-2）</t>
  </si>
  <si>
    <t>三、本年计算广告费和业务宣传费扣除限额的销售（营业）收入</t>
  </si>
  <si>
    <t>乘：税收规定扣除率</t>
  </si>
  <si>
    <t>四、本企业计算的广告费和业务宣传费扣除限额（4×5）</t>
  </si>
  <si>
    <t>五、本年结转以后年度扣除额（3＞6，本行=3-6；3≤6，本行=0）</t>
  </si>
  <si>
    <t>加：以前年度累计结转扣除额</t>
  </si>
  <si>
    <t>减：本年扣除的以前年度结转额[3＞6，本行=0；3≤6，本行=8与（6-3）孰小值]</t>
  </si>
  <si>
    <t>六、按照分摊协议归集至其他关联方的广告费和业务宣传费（10≤3与6孰小值）</t>
  </si>
  <si>
    <t>按照分摊协议从其他关联方归集至本企业的广告费和业务宣传费</t>
  </si>
  <si>
    <t>八、累计结转以后年度扣除额（7+8-9）</t>
  </si>
  <si>
    <t>A105050</t>
  </si>
  <si>
    <t>A105070</t>
  </si>
  <si>
    <t>捐赠支出及纳税调整明细表</t>
  </si>
  <si>
    <t>项   目</t>
  </si>
  <si>
    <t>以前年度结转可扣除的捐赠额</t>
  </si>
  <si>
    <t>按税收规定计算的扣除限额</t>
  </si>
  <si>
    <t>纳税调增金额</t>
  </si>
  <si>
    <t>纳税调减金额</t>
  </si>
  <si>
    <t>可结转以后年度扣除的捐赠额</t>
  </si>
  <si>
    <t>一、非公益性捐赠</t>
  </si>
  <si>
    <t>二、全额扣除的公益性捐赠</t>
  </si>
  <si>
    <t>三、限额扣除的公益性捐赠(4+5+6+7)</t>
  </si>
  <si>
    <t>合计（1+2+3）</t>
  </si>
  <si>
    <t>A105080</t>
  </si>
  <si>
    <t>资产折旧、摊销及纳税调整明细表</t>
  </si>
  <si>
    <t>资产原值</t>
  </si>
  <si>
    <t>本年折旧、摊销额</t>
  </si>
  <si>
    <t>累计折旧、摊销额</t>
  </si>
  <si>
    <t>资产计税基础</t>
  </si>
  <si>
    <t>税收折旧额</t>
  </si>
  <si>
    <t>享受加速折旧政策的资产按税收一般规定计算的折旧、摊销额</t>
  </si>
  <si>
    <t>加速折旧统计额</t>
  </si>
  <si>
    <t>7=5-6</t>
  </si>
  <si>
    <t>9(2-5)</t>
  </si>
  <si>
    <t>一、固定资产（2+3+4+5+6+7）</t>
  </si>
  <si>
    <t>所有固定资产</t>
  </si>
  <si>
    <t>（一）房屋、建筑物</t>
  </si>
  <si>
    <t>（二）飞机、火车、轮船、机器、机械和其他生产设备</t>
  </si>
  <si>
    <t>（三）与生产经营活动有关的器具、工具、家具等</t>
  </si>
  <si>
    <t>（四）飞机、火车、轮船以外的运输工具</t>
  </si>
  <si>
    <t>（五）电子设备</t>
  </si>
  <si>
    <t>其中：享受固定资产加速折旧及一次性扣除政策的资产加速折旧额大于一般折旧额的部分</t>
  </si>
  <si>
    <t>（一）重要行业固定资产加速折旧（不含一次性扣除）</t>
  </si>
  <si>
    <t>（二）其他行业研发设备加速折旧</t>
  </si>
  <si>
    <t>（三）允许一次性扣除的固定资产（11+12+13）</t>
  </si>
  <si>
    <t>1.单价不超过100万元专用研发设备</t>
  </si>
  <si>
    <t>2.重要行业小型微利企业单价不超过100万元研发生产共用设备</t>
  </si>
  <si>
    <t>3.5000元以下固定资产</t>
  </si>
  <si>
    <t>（四）技术进步、更新换代固定资产</t>
  </si>
  <si>
    <t>（五）常年强震动、高腐蚀固定资产</t>
  </si>
  <si>
    <t>（六）外购软件折旧</t>
  </si>
  <si>
    <t>（七）集成电路企业生产设备</t>
  </si>
  <si>
    <t>二、生产性生物资产（19+20）</t>
  </si>
  <si>
    <t>（一）林木类</t>
  </si>
  <si>
    <t>（二）畜类</t>
  </si>
  <si>
    <t>三、无形资产（22+23+24+25+26+27+28+30）</t>
  </si>
  <si>
    <t>（一）专利权</t>
  </si>
  <si>
    <t>（二）商标权</t>
  </si>
  <si>
    <t>（三）著作权</t>
  </si>
  <si>
    <t>（四）土地使用权</t>
  </si>
  <si>
    <t>（五）非专利技术</t>
  </si>
  <si>
    <t>（六）特许权使用费</t>
  </si>
  <si>
    <t>（七）软件</t>
  </si>
  <si>
    <t>其中：享受企业外购软件加速摊销政策</t>
  </si>
  <si>
    <t>（八）其他</t>
  </si>
  <si>
    <t>四、长期待摊费用（32+33+34+35+36）</t>
  </si>
  <si>
    <t>（一）已足额提取折旧的固定资产的改建支出</t>
  </si>
  <si>
    <t>（二）租入固定资产的改建支出</t>
  </si>
  <si>
    <t>（三）固定资产的大修理支出</t>
  </si>
  <si>
    <t>（四）开办费</t>
  </si>
  <si>
    <t>（五）其他</t>
  </si>
  <si>
    <t>五、油气勘探投资</t>
  </si>
  <si>
    <t>六、油气开发投资</t>
  </si>
  <si>
    <t>合计（1+18+21+31+37+38）</t>
  </si>
  <si>
    <t>附列资料</t>
  </si>
  <si>
    <t>全民所有制改制资产评估增值政策资产</t>
  </si>
  <si>
    <t>A105090</t>
  </si>
  <si>
    <t>资产损失税前扣除及纳税调整明细表</t>
  </si>
  <si>
    <t>资产损失的账载金额</t>
  </si>
  <si>
    <t>资产处置收入</t>
  </si>
  <si>
    <t>赔偿收入</t>
  </si>
  <si>
    <t>资产损失的税收金额</t>
  </si>
  <si>
    <t>5（4-2-3）</t>
  </si>
  <si>
    <t>一、清单申报资产损失（2+3+4+5+6+7+8）</t>
  </si>
  <si>
    <t>（一）正常经营管理活动中，按照公允价格销售、转让、变卖非货币资产的损失</t>
  </si>
  <si>
    <t>（二）存货发生的正常损耗</t>
  </si>
  <si>
    <t>（三）固定资产达到或超过使用年限而正常报废清理的损失</t>
  </si>
  <si>
    <t>（四）生产性生物资产达到或超过使用年限而正常死亡发生的资产损失</t>
  </si>
  <si>
    <t>（五）按照市场公平交易原则，通过各种交易场所、市场等买卖债券、股票、期货、基金以及金融衍生产品等发生的损失</t>
  </si>
  <si>
    <t>（六）分支机构上报的资产损失</t>
  </si>
  <si>
    <t>（七）其他</t>
  </si>
  <si>
    <t>二、专项申报资产损失（10+11+12+13）</t>
  </si>
  <si>
    <t>（一）货币资产损失</t>
  </si>
  <si>
    <t>（二）非货币资产损失</t>
  </si>
  <si>
    <t>（三）投资损失</t>
  </si>
  <si>
    <t>合计（1+9）</t>
  </si>
  <si>
    <t>A105100</t>
  </si>
  <si>
    <t>企业重组及递延纳税事项纳税调整明细表</t>
  </si>
  <si>
    <t>一般性税务处理</t>
  </si>
  <si>
    <t>特殊性税务处理（递延纳税）</t>
  </si>
  <si>
    <t>3(2-1)</t>
  </si>
  <si>
    <t>6(5-4)</t>
  </si>
  <si>
    <t>7(3+6)</t>
  </si>
  <si>
    <t>一、债务重组</t>
  </si>
  <si>
    <t xml:space="preserve">    其中：以非货币性资产清偿债务</t>
  </si>
  <si>
    <t xml:space="preserve">          债转股</t>
  </si>
  <si>
    <t>二、股权收购</t>
  </si>
  <si>
    <t xml:space="preserve">    其中：涉及跨境重组的股权收购</t>
  </si>
  <si>
    <t>三、资产收购</t>
  </si>
  <si>
    <t xml:space="preserve">    其中：涉及跨境重组的资产收购</t>
  </si>
  <si>
    <t>四、企业合并（9+10）</t>
  </si>
  <si>
    <t>（一）同一控制下企业合并</t>
  </si>
  <si>
    <t>（二）非同一控制下企业合并</t>
  </si>
  <si>
    <t>五、企业分立</t>
  </si>
  <si>
    <t>六、非货币性资产对外投资</t>
  </si>
  <si>
    <t>七、技术入股</t>
  </si>
  <si>
    <t>八、股权划转、资产划转</t>
  </si>
  <si>
    <t>合计（1+4+6+8+11+12+13+14+15）</t>
  </si>
  <si>
    <t>A105110</t>
  </si>
  <si>
    <t>政策性搬迁纳税调整明细表</t>
  </si>
  <si>
    <t>一、搬迁收入(2+8)</t>
  </si>
  <si>
    <t xml:space="preserve">   （一）搬迁补偿收入（3+4+5+6+7）</t>
  </si>
  <si>
    <t xml:space="preserve">       1.对被征用资产价值的补偿</t>
  </si>
  <si>
    <t xml:space="preserve">       2.因搬迁、安置而给予的补偿</t>
  </si>
  <si>
    <t xml:space="preserve">       3.对停产停业形成的损失而给予的补偿</t>
  </si>
  <si>
    <t xml:space="preserve">       4.资产搬迁过程中遭到毁损而取得的保险赔款</t>
  </si>
  <si>
    <t xml:space="preserve">       5.其他补偿收入</t>
  </si>
  <si>
    <t xml:space="preserve">   （二）搬迁资产处置收入</t>
  </si>
  <si>
    <t>二、搬迁支出(10+16)</t>
  </si>
  <si>
    <t xml:space="preserve">   （一）搬迁费用支出(11+12+13+14+15)</t>
  </si>
  <si>
    <t xml:space="preserve">       1.安置职工实际发生的费用</t>
  </si>
  <si>
    <t xml:space="preserve">       2.停工期间支付给职工的工资及福利费</t>
  </si>
  <si>
    <t xml:space="preserve">       3.临时存放搬迁资产而发生的费用</t>
  </si>
  <si>
    <t xml:space="preserve">       4.各类资产搬迁安装费用</t>
  </si>
  <si>
    <t xml:space="preserve">       5.其他与搬迁相关的费用</t>
  </si>
  <si>
    <t xml:space="preserve">   （二）搬迁资产处置支出</t>
  </si>
  <si>
    <t>三、搬迁所得或损失（1-9）</t>
  </si>
  <si>
    <t>四、应计入本年应纳税所得额的搬迁所得或损失（19+20+21）</t>
  </si>
  <si>
    <t xml:space="preserve">    其中：搬迁所得</t>
  </si>
  <si>
    <t xml:space="preserve">          搬迁损失一次性扣除</t>
  </si>
  <si>
    <t xml:space="preserve">          搬迁损失分期扣除</t>
  </si>
  <si>
    <t>五、计入当期损益的搬迁收益或损失</t>
  </si>
  <si>
    <t>六、以前年度搬迁损失当期扣除金额</t>
  </si>
  <si>
    <t>七、纳税调整金额（18-22-23）</t>
  </si>
  <si>
    <t>A105120</t>
  </si>
  <si>
    <t>特殊行业准备金及纳税调整明细表</t>
  </si>
  <si>
    <t>3（1-2）</t>
  </si>
  <si>
    <t>一、保险公司（2+13+14+15+16+19+20）</t>
  </si>
  <si>
    <t>（一）保险保障基金（3+4+5+…+12）</t>
  </si>
  <si>
    <t>1.财产保险业务</t>
  </si>
  <si>
    <t>非投资型</t>
  </si>
  <si>
    <t>投资型</t>
  </si>
  <si>
    <t>保证收益</t>
  </si>
  <si>
    <t>无保证收益</t>
  </si>
  <si>
    <t>2.人寿保险业务</t>
  </si>
  <si>
    <t>3.健康保险业务</t>
  </si>
  <si>
    <t>短期</t>
  </si>
  <si>
    <t>长期</t>
  </si>
  <si>
    <t>（二）未到期责任准备金</t>
  </si>
  <si>
    <t>（三）寿险责任准备金</t>
  </si>
  <si>
    <t>（四）长期健康险责任准备金</t>
  </si>
  <si>
    <t>（五）未决赔款准备金（17+18）</t>
  </si>
  <si>
    <t>（六）大灾风险准备金</t>
  </si>
  <si>
    <t>二、证券行业（22+23+24+25）</t>
  </si>
  <si>
    <t>（一）证券交易所风险基金</t>
  </si>
  <si>
    <t>（二）证券结算风险基金</t>
  </si>
  <si>
    <t>（三）证券投资者保护基金</t>
  </si>
  <si>
    <t>三、期货行业（27+28+29+30）</t>
  </si>
  <si>
    <t>（一）期货交易所风险准备金</t>
  </si>
  <si>
    <t>（二）期货公司风险准备金</t>
  </si>
  <si>
    <t>（三）期货投资者保障基金</t>
  </si>
  <si>
    <t>四、金融企业（32+33+34)</t>
  </si>
  <si>
    <t>（一）涉农和中小企业贷款损失准备金</t>
  </si>
  <si>
    <t>（二）贷款损失准备金</t>
  </si>
  <si>
    <t>五、中小企业融资（信用）担保机构(36+37+38)</t>
  </si>
  <si>
    <t>（一）担保赔偿准备</t>
  </si>
  <si>
    <t>（二）未到期责任准备</t>
  </si>
  <si>
    <t>六、小额贷款公司(40+41)</t>
  </si>
  <si>
    <t>（一）贷款损失准备金</t>
  </si>
  <si>
    <t>（二）其他</t>
  </si>
  <si>
    <t>七、其他</t>
  </si>
  <si>
    <t>合计(1+21+26+31+35+39+42)</t>
  </si>
  <si>
    <t>A106000</t>
  </si>
  <si>
    <t>企业所得税弥补亏损明细表</t>
  </si>
  <si>
    <t>年度</t>
  </si>
  <si>
    <t>可弥补亏损所得</t>
  </si>
  <si>
    <t>合并、分立转入（转出）可弥补的亏损额</t>
  </si>
  <si>
    <t>当年可弥补的亏损额</t>
  </si>
  <si>
    <t>以前年度亏损已弥补额</t>
  </si>
  <si>
    <t>本年度实际弥补的以前年度亏损额</t>
  </si>
  <si>
    <t>可结转以后年度弥补的亏损额</t>
  </si>
  <si>
    <t>合计</t>
  </si>
  <si>
    <t>本年度</t>
  </si>
  <si>
    <t>可结转以后年度弥补的亏损额合计</t>
  </si>
  <si>
    <t>A107010</t>
  </si>
  <si>
    <t>免税、减计收入及加计扣除优惠明细表</t>
  </si>
  <si>
    <t>项          目</t>
  </si>
  <si>
    <t>金  额</t>
  </si>
  <si>
    <t>一、免税收入（2+3+6+7+…+16）</t>
  </si>
  <si>
    <t>（一）国债利息收入免征企业所得税</t>
  </si>
  <si>
    <t>（二）符合条件的居民企业之间的股息、红利等权益性投资收益免征企业所得税（填写A107011）</t>
  </si>
  <si>
    <t>其中：内地居民企业通过沪港通投资且连续持有H股满12个月取得的股息红利所得免征企业所得税（填写A107011）</t>
  </si>
  <si>
    <t>内地居民企业通过深港通投资且连续持有H股满12个月取得的股息红利所得免征企业所得税（填写A107011）</t>
  </si>
  <si>
    <t>（三）符合条件的非营利组织的收入免征企业所得税</t>
  </si>
  <si>
    <t>（四）符合条件的非营利组织（科技企业孵化器）的收入免征企业所得税</t>
  </si>
  <si>
    <t>（五）符合条件的非营利组织（国家大学科技园）的收入免征企业所得税</t>
  </si>
  <si>
    <t>（六）中国清洁发展机制基金取得的收入免征企业所得税</t>
  </si>
  <si>
    <t>（七）投资者从证券投资基金分配中取得的收入免征企业所得税</t>
  </si>
  <si>
    <t>（八）取得的地方政府债券利息收入免征企业所得税</t>
  </si>
  <si>
    <t>（九）中国保险保障基金有限责任公司取得的保险保障基金等收入免征企业所得税</t>
  </si>
  <si>
    <t>（十）中央电视台的广告费和有线电视费收入免征企业所得税</t>
  </si>
  <si>
    <t>（十一）中国奥委会取得北京冬奥组委支付的收入免征企业所得税</t>
  </si>
  <si>
    <t>（十二）中国残奥委会取得北京冬奥组委分期支付的收入免征企业所得税</t>
  </si>
  <si>
    <t>（十三）其他</t>
  </si>
  <si>
    <t>二、减计收入（18+19+23+24）</t>
  </si>
  <si>
    <t>（一）综合利用资源生产产品取得的收入在计算应纳税所得额时减计收入</t>
  </si>
  <si>
    <t>（二）金融、保险等机构取得的涉农利息、保费减计收入（20+21+22）</t>
  </si>
  <si>
    <t>1.金融机构取得的涉农贷款利息收入在计算应纳税所得额时减计收入</t>
  </si>
  <si>
    <t>2.保险机构取得的涉农保费收入在计算应纳税所得额时减计收入</t>
  </si>
  <si>
    <t>3.小额贷款公司取得的农户小额贷款利息收入在计算应纳税所得额时减计收入</t>
  </si>
  <si>
    <t>（三）取得铁路债券利息收入减半征收企业所得税</t>
  </si>
  <si>
    <t>三、加计扣除（26+27+28+29+30）</t>
  </si>
  <si>
    <t>（一）开发新技术、新产品、新工艺发生的研究开发费用加计扣除（填写A107012）</t>
  </si>
  <si>
    <t>（二）科技型中小企业开发新技术、新产品、新工艺发生的研究开发费用加计扣除（填写A107012）</t>
  </si>
  <si>
    <t>（三）企业为获得创新性、创意性、突破性的产品进行创意设计活动而发生的相关费用加计扣除</t>
  </si>
  <si>
    <t>（四）安置残疾人员所支付的工资加计扣除</t>
  </si>
  <si>
    <t>合计（1+17+25）</t>
  </si>
  <si>
    <t>A107011</t>
  </si>
  <si>
    <t>符合条件的居民企业之间的股息、红利等权益性投资收益优惠明细表</t>
  </si>
  <si>
    <t>被投资企业</t>
  </si>
  <si>
    <t>被投资企业统一社会信用代码（纳税人识别号）</t>
  </si>
  <si>
    <t>投资性质</t>
  </si>
  <si>
    <t>投资成本</t>
  </si>
  <si>
    <t>投资比例</t>
  </si>
  <si>
    <t>被投资企业利润分配确认金额</t>
  </si>
  <si>
    <t>被投资企业清算确认金额</t>
  </si>
  <si>
    <t>撤回或减少投资确认金额</t>
  </si>
  <si>
    <t>被投资企业做出利润分配或转股决定时间</t>
  </si>
  <si>
    <t>依决定归属于本公司的股息、红利等权益性投资收益金额</t>
  </si>
  <si>
    <t>分得的被投资企业清算剩余资产</t>
  </si>
  <si>
    <t>被清算企业累计未分配利润和累计盈余公积应享有部分</t>
  </si>
  <si>
    <t>应确认的股息所得</t>
  </si>
  <si>
    <t>从被投资企业撤回或减少投资取得的资产</t>
  </si>
  <si>
    <t>减少投资比例</t>
  </si>
  <si>
    <t>收回初始投资成本</t>
  </si>
  <si>
    <t>取得资产中超过收回初始投资成本部分</t>
  </si>
  <si>
    <t>撤回或减少投资应享有被投资企业累计未分配利润和累计盈余公积</t>
  </si>
  <si>
    <t>10(8与9孰小)</t>
  </si>
  <si>
    <t>13(4×12)</t>
  </si>
  <si>
    <t>14(11-13)</t>
  </si>
  <si>
    <t>16(14与15孰小)</t>
  </si>
  <si>
    <t>其中：股票投资—沪港通H股</t>
  </si>
  <si>
    <t>股票投资—深港通H股</t>
  </si>
  <si>
    <t>A107012</t>
  </si>
  <si>
    <t>研发费用加计扣除优惠明细表</t>
  </si>
  <si>
    <t>基本信息</t>
  </si>
  <si>
    <t>□一般企业     □科技型中小企业</t>
  </si>
  <si>
    <t xml:space="preserve"> 科技型中小企业登记编号</t>
  </si>
  <si>
    <t>本年可享受研发费用加计扣除项目数量</t>
  </si>
  <si>
    <t>研发活动费用明细</t>
  </si>
  <si>
    <t>一、自主研发、合作研发、集中研发（4+8+17+20+24+35）</t>
  </si>
  <si>
    <t>（一）人员人工费用（5+6+7）</t>
  </si>
  <si>
    <t>1.直接从事研发活动人员工资薪金</t>
  </si>
  <si>
    <t>2.直接从事研发活动人员五险一金</t>
  </si>
  <si>
    <t>3.外聘研发人员的劳务费用</t>
  </si>
  <si>
    <t>（二）直接投入费用（9+10+…+16）</t>
  </si>
  <si>
    <t>1.研发活动直接消耗材料</t>
  </si>
  <si>
    <t>2.研发活动直接消耗燃料</t>
  </si>
  <si>
    <t>3.研发活动直接消耗动力费用</t>
  </si>
  <si>
    <t>4.用于中间试验和产品试制的模具、工艺装备开发及制造费</t>
  </si>
  <si>
    <t>6.用于试制产品的检验费</t>
  </si>
  <si>
    <t>7.用于研发活动的仪器、设备的运行维护、调整、检验、维修等费用</t>
  </si>
  <si>
    <t>8.通过经营租赁方式租入的用于研发活动的仪器、设备租赁费</t>
  </si>
  <si>
    <t>（三）折旧费用（18+19）</t>
  </si>
  <si>
    <t>2.用于研发活动的设备的折旧费</t>
  </si>
  <si>
    <t>（四）无形资产摊销（21+22+23）</t>
  </si>
  <si>
    <t>1.用于研发活动的软件的摊销费用</t>
  </si>
  <si>
    <t>2.用于研发活动的专利权的摊销费用</t>
  </si>
  <si>
    <t>3.用于研发活动的非专利技术（包括许可证、专有技术、设计和计算方法等）的摊销费用</t>
  </si>
  <si>
    <t>（五）新产品设计费等（25+26+27+28）</t>
  </si>
  <si>
    <t>1.新产品设计费</t>
  </si>
  <si>
    <t>2.新工艺规程制定费</t>
  </si>
  <si>
    <t>3.新药研制的临床试验费</t>
  </si>
  <si>
    <t>4.勘探开发技术的现场试验费</t>
  </si>
  <si>
    <t>（六）其他相关费用(30+31+32+33+34)</t>
  </si>
  <si>
    <t>1.技术图书资料费、资料翻译费、专家咨询费、高新科技研发保险费</t>
  </si>
  <si>
    <t>2.研发成果的检索、分析、评议、论证、鉴定、评审、评估、验收费用</t>
  </si>
  <si>
    <t>3.知识产权的申请费、注册费、代理费</t>
  </si>
  <si>
    <t>4.职工福利费、补充养老保险费、补充医疗保险费</t>
  </si>
  <si>
    <t>5.差旅费、会议费</t>
  </si>
  <si>
    <t>（七）经限额调整后的其他相关费用</t>
  </si>
  <si>
    <t>二、委托研发[(37-38)×80%]</t>
  </si>
  <si>
    <t>委托外部机构或个人进行研发活动所发生的费用</t>
  </si>
  <si>
    <t>其中：委托境外进行研发活动所发生的费用</t>
  </si>
  <si>
    <t>三、年度研发费用小计(3+36)</t>
  </si>
  <si>
    <t>（一）本年费用化金额</t>
  </si>
  <si>
    <t>（二）本年资本化金额</t>
  </si>
  <si>
    <t>四、本年形成无形资产摊销额</t>
  </si>
  <si>
    <t>五、以前年度形成无形资产本年摊销额</t>
  </si>
  <si>
    <t>六、允许扣除的研发费用合计（40+42+43）</t>
  </si>
  <si>
    <t>减：特殊收入部分</t>
  </si>
  <si>
    <t>七、允许扣除的研发费用抵减特殊收入后的金额(44-45)</t>
  </si>
  <si>
    <t>减：当年销售研发活动直接形成产品（包括组成部分）对应的材料部分</t>
  </si>
  <si>
    <t>减：以前年度销售研发活动直接形成产品（包括组成部分）对应材料部分结转金额</t>
  </si>
  <si>
    <t>八、加计扣除比例</t>
  </si>
  <si>
    <t>九、本年研发费用加计扣除总额（46-47-48）×49</t>
  </si>
  <si>
    <t>十、销售研发活动直接形成产品（包括组成部分）对应材料部分结转以后年度扣减金额（当46-47-48≥0，本行=0；当46-47-48&lt;0，本行=46-47-48的绝对值)</t>
  </si>
  <si>
    <t>A107020</t>
  </si>
  <si>
    <t>所得减免优惠明细表</t>
  </si>
  <si>
    <t>减免项目</t>
  </si>
  <si>
    <t>项目名称</t>
  </si>
  <si>
    <t>优惠事项名称</t>
  </si>
  <si>
    <t>优惠方式</t>
  </si>
  <si>
    <t>项目收入</t>
  </si>
  <si>
    <t>项目成本</t>
  </si>
  <si>
    <t>相关税费</t>
  </si>
  <si>
    <t>应分摊期间费用</t>
  </si>
  <si>
    <t>纳税调整额</t>
  </si>
  <si>
    <t>项目所得额</t>
  </si>
  <si>
    <t>减免所得额</t>
  </si>
  <si>
    <t>免税项目</t>
  </si>
  <si>
    <t>减半项目</t>
  </si>
  <si>
    <t>11(9+10×50%)</t>
  </si>
  <si>
    <t>小计</t>
  </si>
  <si>
    <t>四、符合条件的技术转让项目</t>
  </si>
  <si>
    <t>五、实施清洁机制发展项目</t>
  </si>
  <si>
    <t>六、符合条件的节能服务公司实施合同能源管理项目</t>
  </si>
  <si>
    <t>A107030</t>
  </si>
  <si>
    <t>抵扣应纳税所得额明细表</t>
  </si>
  <si>
    <t>合计金额</t>
  </si>
  <si>
    <t>投资于未上市中小高新技术企业</t>
  </si>
  <si>
    <t>投资于种子期、初创期科技型企业</t>
  </si>
  <si>
    <t>1=2+3</t>
  </si>
  <si>
    <t>一、创业投资企业直接投资按投资额一定比例抵扣应纳税所得额</t>
  </si>
  <si>
    <t>本年新增的符合条件的股权投资额</t>
  </si>
  <si>
    <t>税收规定的抵扣率</t>
  </si>
  <si>
    <t>本年新增的可抵扣的股权投资额（1×2）</t>
  </si>
  <si>
    <t>以前年度结转的尚未抵扣的股权投资余额</t>
  </si>
  <si>
    <t>本年可抵扣的股权投资额（3+4）</t>
  </si>
  <si>
    <t>本年可用于抵扣的应纳税所得额</t>
  </si>
  <si>
    <t>本年实际抵扣应纳税所得额</t>
  </si>
  <si>
    <t>结转以后年度抵扣的股权投资余额</t>
  </si>
  <si>
    <t>二、通过有限合伙制创业投资企业投资按一定比例抵扣分得的应纳税所得额</t>
  </si>
  <si>
    <t>本年从有限合伙创投企业应分得的应纳税所得额</t>
  </si>
  <si>
    <t>本年新增的可抵扣投资额</t>
  </si>
  <si>
    <t>以前年度结转的可抵扣投资额余额</t>
  </si>
  <si>
    <t>本年可抵扣投资额（10+11）</t>
  </si>
  <si>
    <t>本年实际抵扣应分得的应纳税所得额</t>
  </si>
  <si>
    <t>结转以后年度抵扣的投资额余额</t>
  </si>
  <si>
    <t>三、抵扣应纳税所得额合计</t>
  </si>
  <si>
    <t>合计（7+13）</t>
  </si>
  <si>
    <t>A107040</t>
  </si>
  <si>
    <t>减免所得税优惠明细表</t>
  </si>
  <si>
    <t>一、符合条件的小型微利企业减免企业所得税</t>
  </si>
  <si>
    <t>二、国家需要重点扶持的高新技术企业减按15%的税率征收企业所得税（填写A107041）</t>
  </si>
  <si>
    <t>三、经济特区和上海浦东新区新设立的高新技术企业在区内取得的所得定期减免企业所得税（填写A107041）</t>
  </si>
  <si>
    <t>四、受灾地区农村信用社免征企业所得税（4.1+4.2）</t>
  </si>
  <si>
    <t>（一）芦山受灾地区农村信用社免征企业所得税</t>
  </si>
  <si>
    <t>（二）鲁甸受灾地区农村信用社免征企业所得税</t>
  </si>
  <si>
    <t>六、线宽小于0.8微米（含）的集成电路生产企业减免企业所得税（填写A107042）</t>
  </si>
  <si>
    <t>七、线宽小于0.25微米的集成电路生产企业减按15%税率征收企业所得税（填写A107042）</t>
  </si>
  <si>
    <t>八、投资额超过80亿元的集成电路生产企业减按15%税率征收企业所得税（填写A107042）</t>
  </si>
  <si>
    <t>九、线宽小于0.25微米的集成电路生产企业减免企业所得税（填写A107042）</t>
  </si>
  <si>
    <t>十、投资额超过80亿元的集成电路生产企业减免企业所得税（填写A107042）</t>
  </si>
  <si>
    <t>十一、新办集成电路设计企业减免企业所得税（填写A107042）</t>
  </si>
  <si>
    <t>十二、国家规划布局内集成电路设计企业可减按10%的税率征收企业所得税（填写A107042）</t>
  </si>
  <si>
    <t>十三、符合条件的软件企业减免企业所得税（填写A107042）</t>
  </si>
  <si>
    <t>十四、国家规划布局内重点软件企业可减按10%的税率征收企业所得税（填写A107042）</t>
  </si>
  <si>
    <t>十五、符合条件的集成电路封装、测试企业定期减免企业所得税（填写A107042）</t>
  </si>
  <si>
    <t>十六、符合条件的集成电路关键专用材料生产企业、集成电路专用设备生产企业定期减免企业所得税（填写A107042）</t>
  </si>
  <si>
    <t>十七、经营性文化事业单位转制为企业的免征企业所得税</t>
  </si>
  <si>
    <t>十八、符合条件的生产和装配伤残人员专门用品企业免征企业所得税</t>
  </si>
  <si>
    <t>十九、技术先进型服务企业减按15%的税率征收企业所得税</t>
  </si>
  <si>
    <t>二十、服务贸易创新发展试点地区符合条件的技术先进型服务企业减按15%的税率征收企业所得税</t>
  </si>
  <si>
    <t>二十一、设在西部地区的鼓励类产业企业减按15%的税率征收企业所得税</t>
  </si>
  <si>
    <t>二十二、新疆困难地区新办企业定期减免企业所得税</t>
  </si>
  <si>
    <t>二十三、新疆喀什、霍尔果斯特殊经济开发区新办企业定期免征企业所得税</t>
  </si>
  <si>
    <t>二十四、广东横琴、福建平潭、深圳前海等地区的鼓励类产业企业减按15%税率征收企业所得税</t>
  </si>
  <si>
    <t>二十五、北京冬奥组委、北京冬奥会测试赛赛事组委会免征企业所得税</t>
  </si>
  <si>
    <t>二十六、享受过渡期税收优惠定期减免企业所得税</t>
  </si>
  <si>
    <t>二十七、其他</t>
  </si>
  <si>
    <t>二十八、减：项目所得额按法定税率减半征收企业所得税叠加享受减免税优惠</t>
  </si>
  <si>
    <t>二十九、支持和促进重点群体创业就业企业限额减征企业所得税(29.1+29.2)</t>
  </si>
  <si>
    <t>（一）下岗失业人员再就业</t>
  </si>
  <si>
    <t>（二）高校毕业生就业</t>
  </si>
  <si>
    <t>三十、扶持自主就业退役士兵创业就业企业限额减征企业所得税</t>
  </si>
  <si>
    <t>合计（1+2+…+26+27-28+29+30+31）</t>
  </si>
  <si>
    <t>A107041</t>
  </si>
  <si>
    <t>高新技术企业优惠情况及明细表</t>
  </si>
  <si>
    <t>高新技术企业证书编号</t>
  </si>
  <si>
    <t>对企业主要产品（服务）发挥核心支持作用的技术所属范围</t>
  </si>
  <si>
    <t>国家重点支持的高新技术领域</t>
  </si>
  <si>
    <t>一级领域</t>
  </si>
  <si>
    <t>二级领域</t>
  </si>
  <si>
    <t>三级领域</t>
  </si>
  <si>
    <t>关键指标情况</t>
  </si>
  <si>
    <t>收入指标</t>
  </si>
  <si>
    <t>一、本年高新技术产品（服务）收入（5+6）</t>
  </si>
  <si>
    <t>其中：产品（服务）收入</t>
  </si>
  <si>
    <t>技术性收入</t>
  </si>
  <si>
    <t>二、本年企业总收入(8-9)</t>
  </si>
  <si>
    <t>其中：收入总额</t>
  </si>
  <si>
    <t>三、本年高新技术产品（服务）收入占企业总收入的比例（4÷7）</t>
  </si>
  <si>
    <t>人员指标</t>
  </si>
  <si>
    <t>四、本年科技人员数</t>
  </si>
  <si>
    <t>五、本年职工总数</t>
  </si>
  <si>
    <t>六、本年科技人员占企业当年职工总数的比例（11÷12）</t>
  </si>
  <si>
    <t>研发费用指标</t>
  </si>
  <si>
    <t>高新研发费用归集年度</t>
  </si>
  <si>
    <t>七、归集的高新研发费用金额（16+25）</t>
  </si>
  <si>
    <t>（一）内部研究开发投入(17+…+22+24)</t>
  </si>
  <si>
    <t>1.人员人工费用</t>
  </si>
  <si>
    <t>2.直接投入费用</t>
  </si>
  <si>
    <t>3.折旧费用与长期待摊费用</t>
  </si>
  <si>
    <t>4.无形资产摊销费用</t>
  </si>
  <si>
    <t>5.设计费用</t>
  </si>
  <si>
    <t>6.装备调试费与实验费用</t>
  </si>
  <si>
    <t>7.其他费用</t>
  </si>
  <si>
    <t>其中：可计入研发费用的其他费用</t>
  </si>
  <si>
    <t>（二）委托外部研发费用[(26+28)×80%]</t>
  </si>
  <si>
    <t>1.境内的外部研发费</t>
  </si>
  <si>
    <t>2.境外的外部研发费</t>
  </si>
  <si>
    <t>八、销售（营业）收入</t>
  </si>
  <si>
    <t>九、三年研发费用占销售（营业）收入的比例（15行4列÷29行4列）</t>
  </si>
  <si>
    <t>减免税额</t>
  </si>
  <si>
    <t>十、国家需要重点扶持的高新技术企业减征企业所得税</t>
  </si>
  <si>
    <t>十一、经济特区和上海浦东新区新设立的高新技术企业定期减免税额</t>
  </si>
  <si>
    <t>A107042</t>
  </si>
  <si>
    <t>软件、集成电路企业优惠情况及明细表</t>
  </si>
  <si>
    <t>企业类型及减免方式</t>
  </si>
  <si>
    <t>行号</t>
  </si>
  <si>
    <t>　企业类型</t>
  </si>
  <si>
    <t>减免方式</t>
  </si>
  <si>
    <t>一、集成电路生产企业</t>
  </si>
  <si>
    <t>（一）线宽小于0.8微米（含）</t>
  </si>
  <si>
    <t>□二免三减半</t>
  </si>
  <si>
    <t>（二）线宽小于0.25微米</t>
  </si>
  <si>
    <t>□五免五减半  □15%税率</t>
  </si>
  <si>
    <t>（三）投资额超过80亿元</t>
  </si>
  <si>
    <t>二、集成电路设计企业</t>
  </si>
  <si>
    <t>（一）新办符合条件</t>
  </si>
  <si>
    <t>（二）重点企业 □大型 □领域</t>
  </si>
  <si>
    <t>□10%税率</t>
  </si>
  <si>
    <t>三、软件企业（□一般软件</t>
  </si>
  <si>
    <t>□嵌入式或信息系统集成软件）</t>
  </si>
  <si>
    <t>（二）重点企业 □大型 □领域 □出口</t>
  </si>
  <si>
    <t>四、集成电路封装测试企业</t>
  </si>
  <si>
    <t>五、集成电路关键专用材料或专用设备生产企业</t>
  </si>
  <si>
    <t>（□关键专用材料   □专用设备）</t>
  </si>
  <si>
    <t>获利年度/开始计算优惠期年度</t>
  </si>
  <si>
    <t>一、企业本年月平均职工总人数</t>
  </si>
  <si>
    <t xml:space="preserve">    其中：签订劳动合同关系且具有大学专科以上学历的职工人数</t>
  </si>
  <si>
    <t xml:space="preserve">          研究开发人员人数</t>
  </si>
  <si>
    <t>二、大学专科以上职工占企业本年月平均职工总人数的比例（12÷11）</t>
  </si>
  <si>
    <t>三、研究开发人员占企业本年月平均职工总人数的比例（13÷11）</t>
  </si>
  <si>
    <t>四、研发费用总额</t>
  </si>
  <si>
    <t xml:space="preserve">   其中：企业在中国境内发生的研发费用金额</t>
  </si>
  <si>
    <t>五、研发费用占销售（营业）收入的比例</t>
  </si>
  <si>
    <t>六、境内研发费用占研发费用总额的比例（17÷16）</t>
  </si>
  <si>
    <t>七、企业收入总额</t>
  </si>
  <si>
    <t>八、符合条件的销售（营业）收入</t>
  </si>
  <si>
    <t>九、符合条件的收入占收入总额的比例（21÷20）</t>
  </si>
  <si>
    <t>十、集成电路设计企业、软件企业填报</t>
  </si>
  <si>
    <t>（一）自主设计/开发销售（营业）收入</t>
  </si>
  <si>
    <t>（二）自主设计/开发收入占企业收入总额的比例（23÷20）</t>
  </si>
  <si>
    <t>十一、重点软件企业或重点集成电路设计企业符合“领域”的填报</t>
  </si>
  <si>
    <t>（一）适用的领域</t>
  </si>
  <si>
    <t>（二）选择备案领域的销售（营业）收入</t>
  </si>
  <si>
    <t>（三）领域内的销售收入占符合条件的销售收入的比例（26÷21）</t>
  </si>
  <si>
    <t>十二、重点软件企业符合“出口”的填报</t>
  </si>
  <si>
    <t>（一）年度软件出口收入总额（美元）</t>
  </si>
  <si>
    <t>（二）年度软件出口收入总额（人民币）</t>
  </si>
  <si>
    <t>（三）软件出口收入总额占本企业年度收入总额的比例（29÷20）</t>
  </si>
  <si>
    <t>十三、集成电路关键专用材料或专用设备生产企业填报</t>
  </si>
  <si>
    <t>产品适用目录</t>
  </si>
  <si>
    <t>A107050</t>
  </si>
  <si>
    <t>税额抵免优惠明细表</t>
  </si>
  <si>
    <t>本年抵免前应纳税额</t>
  </si>
  <si>
    <t>本年允许抵免的专用设备投资额</t>
  </si>
  <si>
    <t>本年可抵免税额</t>
  </si>
  <si>
    <t>以前年度已抵免额</t>
  </si>
  <si>
    <t>本年实际抵免的各年度税额</t>
  </si>
  <si>
    <t>可结转以后年度抵免的税额</t>
  </si>
  <si>
    <t>4（3×10%）</t>
  </si>
  <si>
    <t>10（5+…+9）</t>
  </si>
  <si>
    <t>12（4-10-11）</t>
  </si>
  <si>
    <t>本年实际抵免税额合计</t>
  </si>
  <si>
    <t>专用设备</t>
  </si>
  <si>
    <t>投资情况</t>
  </si>
  <si>
    <t>本年允许抵免的环境保护专用设备投资额</t>
  </si>
  <si>
    <t>本年允许抵免节能节水的专用设备投资额</t>
  </si>
  <si>
    <t>本年允许抵免的安全生产专用设备投资额</t>
  </si>
  <si>
    <t>A108000</t>
  </si>
  <si>
    <t>境外所得税收抵免明细表</t>
  </si>
  <si>
    <t>境外税前所得</t>
  </si>
  <si>
    <t>境外所得纳税调整后所得</t>
  </si>
  <si>
    <t>弥补境外以前年度亏损</t>
  </si>
  <si>
    <t>境外应纳税所得额</t>
  </si>
  <si>
    <t>抵减境内亏损</t>
  </si>
  <si>
    <t>抵减境内亏损后的境外应纳税所得额</t>
  </si>
  <si>
    <t>税率</t>
  </si>
  <si>
    <t>境外所得应纳税额</t>
  </si>
  <si>
    <t>境外所得可抵免税额</t>
  </si>
  <si>
    <t>境外所得抵免限额</t>
  </si>
  <si>
    <t>本年可抵免境外所得税额</t>
  </si>
  <si>
    <t>未超过境外所得税抵免限额的余额</t>
  </si>
  <si>
    <t>本年可抵免以前年度未抵免境外所得税额</t>
  </si>
  <si>
    <t>按简易办法计算</t>
  </si>
  <si>
    <t>境外所得抵免所得税额合计</t>
  </si>
  <si>
    <t>按低于12.5%的实际税率计算的抵免额</t>
  </si>
  <si>
    <t>按12.5%计算的抵免额</t>
  </si>
  <si>
    <t>按25%计算的抵免额</t>
  </si>
  <si>
    <t>19(12+14+18)</t>
  </si>
  <si>
    <t>A108010</t>
  </si>
  <si>
    <t>境外所得纳税调整后所得明细表</t>
  </si>
  <si>
    <t>境外税后所得</t>
  </si>
  <si>
    <t>境外所得可抵免的所得税额</t>
  </si>
  <si>
    <t>境外分支机构收入与支出纳税调整额</t>
  </si>
  <si>
    <t>境外分支机构调整分摊扣除的有关成本费用</t>
  </si>
  <si>
    <t>境外所得对应调整的相关成本费用支出</t>
  </si>
  <si>
    <t>分支机构营业利润所得</t>
  </si>
  <si>
    <t>股息、红利等权益性投资所得</t>
  </si>
  <si>
    <t>利息所得</t>
  </si>
  <si>
    <t>租金所得</t>
  </si>
  <si>
    <t>特许权使用费所得</t>
  </si>
  <si>
    <t>财产转让所得</t>
  </si>
  <si>
    <t>其他所得</t>
  </si>
  <si>
    <t>直接缴纳的所得税额</t>
  </si>
  <si>
    <t>间接负担的所得税额</t>
  </si>
  <si>
    <t>享受税收饶让抵免税额</t>
  </si>
  <si>
    <t>9(2+…+8)</t>
  </si>
  <si>
    <t>14(9+10+11)</t>
  </si>
  <si>
    <t>A108020</t>
  </si>
  <si>
    <t>境外分支机构弥补亏损明细表</t>
  </si>
  <si>
    <t>非实际亏损额的弥补</t>
  </si>
  <si>
    <t>实际亏损额的弥补</t>
  </si>
  <si>
    <t>以前年度结转尚未弥补的非实际亏损额</t>
  </si>
  <si>
    <t>本年发生的非实际亏损额</t>
  </si>
  <si>
    <t>本年弥补的以前年度非实际亏损额</t>
  </si>
  <si>
    <t>结转以后年度弥补的非实际亏损额</t>
  </si>
  <si>
    <t>以前年度结转尚未弥补的实际亏损额</t>
  </si>
  <si>
    <t>本年发生的实际亏损额</t>
  </si>
  <si>
    <t>本年弥补的以前年度实际亏损额</t>
  </si>
  <si>
    <t>结转以后年度弥补的实际亏损额</t>
  </si>
  <si>
    <t>前五年</t>
  </si>
  <si>
    <t>前四年</t>
  </si>
  <si>
    <t>前三年</t>
  </si>
  <si>
    <t>前二年</t>
  </si>
  <si>
    <t>前一年</t>
  </si>
  <si>
    <t>5(2+3-4)</t>
  </si>
  <si>
    <t>11(6+…+10)</t>
  </si>
  <si>
    <t>19(14+…+18)</t>
  </si>
  <si>
    <t>A108030</t>
  </si>
  <si>
    <t>跨年度结转抵免境外所得税明细表</t>
  </si>
  <si>
    <t>国家(地区)</t>
  </si>
  <si>
    <t>前五年境外所得已缴所得税未抵免余额</t>
  </si>
  <si>
    <t>本年实际抵免以前年度未抵免的境外已缴所得税额</t>
  </si>
  <si>
    <t>结转以后年度抵免的境外所得已缴所得税额</t>
  </si>
  <si>
    <t>A109000</t>
  </si>
  <si>
    <t>跨地区经营汇总纳税企业年度分摊企业所得税明细表</t>
  </si>
  <si>
    <t>一、实际应纳所得税额</t>
  </si>
  <si>
    <t>减：境外所得应纳所得税额</t>
  </si>
  <si>
    <t>加：境外所得抵免所得税额</t>
  </si>
  <si>
    <t>二、用于分摊的本年实际应纳所得税额（1-2+3）</t>
  </si>
  <si>
    <t>三、本年累计已预分、已分摊所得税额（6+7+8+9）</t>
  </si>
  <si>
    <t>（一）总机构直接管理建筑项目部已预分所得税额</t>
  </si>
  <si>
    <t>（二）总机构已分摊所得税额</t>
  </si>
  <si>
    <t>（三）财政集中已分配所得税额</t>
  </si>
  <si>
    <t>（四）分支机构已分摊所得税额</t>
  </si>
  <si>
    <t>其中：总机构主体生产经营部门已分摊所得税额</t>
  </si>
  <si>
    <t>四、本年度应分摊的应补（退）的所得税额（4-5）</t>
  </si>
  <si>
    <t>（一）总机构分摊本年应补（退）的所得税额（11×总机构分摊比例）</t>
  </si>
  <si>
    <t>（二）财政集中分配本年应补（退）的所得税额（11×财政集中分配比例）</t>
  </si>
  <si>
    <t>（三）分支机构分摊本年应补（退）的所得税额（11×分支机构分摊比例）</t>
  </si>
  <si>
    <t>其中：总机构主体生产经营部门分摊本年应补（退）的所得税额（11×总机构主体生产经营部门分摊比例）</t>
  </si>
  <si>
    <t>五、境外所得抵免后的应纳所得税额（2-3）</t>
  </si>
  <si>
    <t>六、总机构本年应补（退）所得税额（12+13+15+16）</t>
  </si>
  <si>
    <t>A109010</t>
  </si>
  <si>
    <t>企业所得税汇总纳税分支机构所得税分配表</t>
  </si>
  <si>
    <t>税款所属期间：   年  月  日至   年  月  日</t>
  </si>
  <si>
    <r>
      <t>总机构名称（盖章）</t>
    </r>
    <r>
      <rPr>
        <sz val="12"/>
        <color theme="1"/>
        <rFont val="Times New Roman"/>
        <family val="1"/>
      </rPr>
      <t xml:space="preserve">:                                                                   </t>
    </r>
  </si>
  <si>
    <t>总机构统一社会信用代码（纳税人识别号）：</t>
  </si>
  <si>
    <t>金额单位: 元（列至角分）</t>
  </si>
  <si>
    <t>应纳所得税额</t>
  </si>
  <si>
    <t>总机构分摊所得税额</t>
  </si>
  <si>
    <t xml:space="preserve"> 总机构财政集中分配所得税额</t>
  </si>
  <si>
    <t>分支机构分摊所得税额</t>
  </si>
  <si>
    <t>分支机构情况</t>
  </si>
  <si>
    <t>（纳税人识别号）</t>
  </si>
  <si>
    <t>分支机构名称</t>
  </si>
  <si>
    <t>分配所得税额</t>
  </si>
  <si>
    <t>营业收入</t>
  </si>
  <si>
    <t>资产总额</t>
  </si>
  <si>
    <t>中华人民共和国企业所得税年度纳税申报表</t>
  </si>
  <si>
    <t>（A类 , 2017年版）</t>
  </si>
  <si>
    <t xml:space="preserve">纳税人统一社会信用代码： </t>
  </si>
  <si>
    <t>□□□□□□□□□□□□□□□□□□</t>
  </si>
  <si>
    <t>纳税人名称：</t>
  </si>
  <si>
    <t>金额单位：人民币元（列至角分）</t>
  </si>
  <si>
    <t>纳税人公章：</t>
  </si>
  <si>
    <t>代理申报中介机构公章：</t>
  </si>
  <si>
    <t>主管税务机关受理专用章：</t>
  </si>
  <si>
    <t xml:space="preserve">会计主管：    </t>
  </si>
  <si>
    <t>经办人：</t>
  </si>
  <si>
    <t>受理人：</t>
  </si>
  <si>
    <t>经办人执业证件号码：</t>
  </si>
  <si>
    <t>代理申报日期:    年  月  日</t>
  </si>
  <si>
    <t>受理日期：    年  月  日</t>
  </si>
  <si>
    <t>表单编号</t>
  </si>
  <si>
    <t>表单名称</t>
  </si>
  <si>
    <t>选择填报情况</t>
  </si>
  <si>
    <t>填 报</t>
  </si>
  <si>
    <t>不填报</t>
  </si>
  <si>
    <t>A000000</t>
  </si>
  <si>
    <t>企业基础信息表</t>
  </si>
  <si>
    <t>×</t>
  </si>
  <si>
    <t>A100000</t>
  </si>
  <si>
    <t>A101010</t>
  </si>
  <si>
    <t>□</t>
  </si>
  <si>
    <t>A101020</t>
  </si>
  <si>
    <t>金融企业收入明细表</t>
  </si>
  <si>
    <t>A102010</t>
  </si>
  <si>
    <t>A102020</t>
  </si>
  <si>
    <t>金融企业支出明细表</t>
  </si>
  <si>
    <t>A103000</t>
  </si>
  <si>
    <t>事业单位、民间非营利组织收入、支出明细表</t>
  </si>
  <si>
    <t>A104000</t>
  </si>
  <si>
    <t>A105000</t>
  </si>
  <si>
    <t>A105010</t>
  </si>
  <si>
    <t>A105020</t>
  </si>
  <si>
    <t>A105030</t>
  </si>
  <si>
    <t>A105040</t>
  </si>
  <si>
    <t>A105060</t>
  </si>
  <si>
    <t>说明：企业应当根据实际情况选择需要填报的表单。</t>
  </si>
  <si>
    <t>企业所得税年度纳税申报表填报表单</t>
  </si>
  <si>
    <t>100基本信息</t>
  </si>
  <si>
    <t>101汇总纳税企业</t>
  </si>
  <si>
    <t>104从业人数</t>
  </si>
  <si>
    <t>105国家限制或禁止行业</t>
  </si>
  <si>
    <t>□是   □否</t>
  </si>
  <si>
    <t>106非营利组织</t>
  </si>
  <si>
    <t>107存在境外关联交易</t>
  </si>
  <si>
    <t>108上市公司</t>
  </si>
  <si>
    <t>109从事股权投资业务</t>
  </si>
  <si>
    <t>110适用的会计准则或会计制度</t>
  </si>
  <si>
    <t>企业会计准则（ □一般企业    □银行    □证券    □保险    □担保 ）</t>
  </si>
  <si>
    <t>□企业会计制度</t>
  </si>
  <si>
    <t>200企业重组及递延纳税事项</t>
  </si>
  <si>
    <t>201发生资产（股权）划转特殊性税务处理事项</t>
  </si>
  <si>
    <t>202发生非货币性资产投资递延纳税事项</t>
  </si>
  <si>
    <t>203发生技术入股递延纳税事项</t>
  </si>
  <si>
    <t>204发生企业重组事项</t>
  </si>
  <si>
    <t>204-1重组开始时间</t>
  </si>
  <si>
    <t xml:space="preserve">      年    月    日</t>
  </si>
  <si>
    <t>204-2重组完成时间</t>
  </si>
  <si>
    <t xml:space="preserve">   年    月    日</t>
  </si>
  <si>
    <t>204-3重组交易类型</t>
  </si>
  <si>
    <t>204-4企业在重组业务中所属当事方类型</t>
  </si>
  <si>
    <t>300企业主要股东及分红情况</t>
  </si>
  <si>
    <t>股东名称</t>
  </si>
  <si>
    <t>证件种类</t>
  </si>
  <si>
    <t>证件号码</t>
  </si>
  <si>
    <t>当年（决议日）分配的股息、红利等权益性投资收益金额</t>
  </si>
  <si>
    <t>国籍（注册地址）</t>
  </si>
  <si>
    <t>其余股东合计</t>
  </si>
  <si>
    <t>——</t>
  </si>
  <si>
    <t xml:space="preserve">                              法定代表人（签章）:                   年  月  日   </t>
    <phoneticPr fontId="1" type="noConversion"/>
  </si>
  <si>
    <t xml:space="preserve">                                        国家税务总局监制</t>
    <phoneticPr fontId="1" type="noConversion"/>
  </si>
  <si>
    <t>金额</t>
    <phoneticPr fontId="1" type="noConversion"/>
  </si>
  <si>
    <t>A104000                      期间费用明细表</t>
    <phoneticPr fontId="1" type="noConversion"/>
  </si>
  <si>
    <t>A102010              一般企业成本支出明细表</t>
    <phoneticPr fontId="1" type="noConversion"/>
  </si>
  <si>
    <t>A105000                       纳税调整项目明细表</t>
    <phoneticPr fontId="1" type="noConversion"/>
  </si>
  <si>
    <t>A105010         视同销售和房地产开发企业特定业务纳税调整明细表</t>
    <phoneticPr fontId="1" type="noConversion"/>
  </si>
  <si>
    <t>A105060       广告费和业务宣传费跨年度纳税调整明细表</t>
    <phoneticPr fontId="1" type="noConversion"/>
  </si>
  <si>
    <t>A105070                           捐赠支出及纳税调整明细表</t>
    <phoneticPr fontId="1" type="noConversion"/>
  </si>
  <si>
    <t>A105080                                     资产折旧、摊销及纳税调整明细表</t>
    <phoneticPr fontId="1" type="noConversion"/>
  </si>
  <si>
    <t>A105090                                          资产损失税前扣除及纳税调整明细表</t>
    <phoneticPr fontId="1" type="noConversion"/>
  </si>
  <si>
    <t>A105100                    企业重组及递延纳税事项纳税调整明细表</t>
    <phoneticPr fontId="1" type="noConversion"/>
  </si>
  <si>
    <t>A105120               特殊行业准备金及纳税调整明细表</t>
    <phoneticPr fontId="1" type="noConversion"/>
  </si>
  <si>
    <t>A106000                             企业所得税弥补亏损明细表</t>
    <phoneticPr fontId="1" type="noConversion"/>
  </si>
  <si>
    <t>A107010                免税、减计收入及加计扣除优惠明细表</t>
    <phoneticPr fontId="1" type="noConversion"/>
  </si>
  <si>
    <t>17(7+10
+16)</t>
    <phoneticPr fontId="1" type="noConversion"/>
  </si>
  <si>
    <t>A107011                              符合条件的居民企业之间的股息、红利等权益性投资收益优惠明细表</t>
    <phoneticPr fontId="1" type="noConversion"/>
  </si>
  <si>
    <t>A107012            研发费用加计扣除优惠明细表</t>
    <phoneticPr fontId="1" type="noConversion"/>
  </si>
  <si>
    <t>A107020                                              所得减免优惠明细表</t>
    <phoneticPr fontId="1" type="noConversion"/>
  </si>
  <si>
    <t>A107030                           抵扣应纳税所得额明细表</t>
    <phoneticPr fontId="1" type="noConversion"/>
  </si>
  <si>
    <r>
      <t>三十一、民族自治地方的自治机关对本民族自治地方的企业应缴纳的企业所得税中属于地方分享的部分减征或免征（</t>
    </r>
    <r>
      <rPr>
        <sz val="10"/>
        <color theme="1"/>
        <rFont val="Wingdings 2"/>
        <family val="1"/>
        <charset val="2"/>
      </rPr>
      <t>£</t>
    </r>
    <r>
      <rPr>
        <sz val="10"/>
        <color theme="1"/>
        <rFont val="宋体"/>
        <family val="3"/>
        <charset val="134"/>
      </rPr>
      <t xml:space="preserve">免征  </t>
    </r>
    <r>
      <rPr>
        <sz val="10"/>
        <color theme="1"/>
        <rFont val="Wingdings 2"/>
        <family val="1"/>
        <charset val="2"/>
      </rPr>
      <t>£</t>
    </r>
    <r>
      <rPr>
        <sz val="10"/>
        <color theme="1"/>
        <rFont val="宋体"/>
        <family val="3"/>
        <charset val="134"/>
      </rPr>
      <t>减征:减征幅度____%  ）</t>
    </r>
    <phoneticPr fontId="1" type="noConversion"/>
  </si>
  <si>
    <t>A107041                   高新技术企业优惠情况及明细表</t>
    <phoneticPr fontId="1" type="noConversion"/>
  </si>
  <si>
    <t>A107042           软件、集成电路企业优惠情况及明细表</t>
    <phoneticPr fontId="1" type="noConversion"/>
  </si>
  <si>
    <t>A107050                                   税额抵免优惠明细表</t>
    <phoneticPr fontId="1" type="noConversion"/>
  </si>
  <si>
    <t>A108000                                                     境外所得税收抵免明细表</t>
    <phoneticPr fontId="1" type="noConversion"/>
  </si>
  <si>
    <t>5(3-4)</t>
    <phoneticPr fontId="1" type="noConversion"/>
  </si>
  <si>
    <t>7(5-6)</t>
    <phoneticPr fontId="1" type="noConversion"/>
  </si>
  <si>
    <t>9(7×8)</t>
    <phoneticPr fontId="1" type="noConversion"/>
  </si>
  <si>
    <t>13(11-12)</t>
    <phoneticPr fontId="1" type="noConversion"/>
  </si>
  <si>
    <t>18(15+16+17)</t>
    <phoneticPr fontId="1" type="noConversion"/>
  </si>
  <si>
    <t>A108010                                             境外所得纳税调整后所得明细表</t>
    <phoneticPr fontId="1" type="noConversion"/>
  </si>
  <si>
    <t>13(10+11+12)</t>
    <phoneticPr fontId="1" type="noConversion"/>
  </si>
  <si>
    <t>18(14+15-16-17)</t>
    <phoneticPr fontId="1" type="noConversion"/>
  </si>
  <si>
    <t>A108020                                             境外分支机构弥补亏损明细表</t>
    <phoneticPr fontId="1" type="noConversion"/>
  </si>
  <si>
    <t>国家
(地区)</t>
    <phoneticPr fontId="1" type="noConversion"/>
  </si>
  <si>
    <t>A108030                                              跨年度结转抵免境外所得税明细表</t>
    <phoneticPr fontId="1" type="noConversion"/>
  </si>
  <si>
    <t>7(2+…+6)</t>
    <phoneticPr fontId="1" type="noConversion"/>
  </si>
  <si>
    <t>13(8+…+12)</t>
    <phoneticPr fontId="1" type="noConversion"/>
  </si>
  <si>
    <t>14(3-9)</t>
    <phoneticPr fontId="1" type="noConversion"/>
  </si>
  <si>
    <t>15(4-10)</t>
    <phoneticPr fontId="1" type="noConversion"/>
  </si>
  <si>
    <t>16(5-11)</t>
    <phoneticPr fontId="1" type="noConversion"/>
  </si>
  <si>
    <t>17(6-12)</t>
    <phoneticPr fontId="1" type="noConversion"/>
  </si>
  <si>
    <t>19(14+…+18)</t>
    <phoneticPr fontId="1" type="noConversion"/>
  </si>
  <si>
    <t>A109000                 跨地区经营汇总纳税企业年度分摊企业所得税明细表</t>
    <phoneticPr fontId="1" type="noConversion"/>
  </si>
  <si>
    <t>□</t>
    <phoneticPr fontId="1" type="noConversion"/>
  </si>
  <si>
    <t>□</t>
    <phoneticPr fontId="1" type="noConversion"/>
  </si>
  <si>
    <t>总机构（省内）</t>
  </si>
  <si>
    <t>否</t>
    <phoneticPr fontId="1" type="noConversion"/>
  </si>
  <si>
    <t>A101010            一般企业收入明细表</t>
    <phoneticPr fontId="1" type="noConversion"/>
  </si>
  <si>
    <t>其中：
境外支付</t>
    <phoneticPr fontId="1" type="noConversion"/>
  </si>
  <si>
    <t>（四）房地产开发企业特定业务计算的纳税调整额(填写A105010)</t>
    <phoneticPr fontId="1" type="noConversion"/>
  </si>
  <si>
    <t xml:space="preserve">      其中：专项用途财政性资金用于支出所形成的费用（填写A105040）</t>
    <phoneticPr fontId="1" type="noConversion"/>
  </si>
  <si>
    <t xml:space="preserve">        （一）视同销售收入（填写A105010）</t>
    <phoneticPr fontId="1" type="noConversion"/>
  </si>
  <si>
    <t>行
次</t>
    <phoneticPr fontId="1" type="noConversion"/>
  </si>
  <si>
    <t>合同金额
（交易金额）</t>
    <phoneticPr fontId="1" type="noConversion"/>
  </si>
  <si>
    <t>A105020                            未按权责发生制确认收入纳税调整明细表</t>
    <phoneticPr fontId="1" type="noConversion"/>
  </si>
  <si>
    <t>A105030                               投资收益纳税调整明细表</t>
    <phoneticPr fontId="1" type="noConversion"/>
  </si>
  <si>
    <t xml:space="preserve">             按税收规定全额扣除的职工培训费用</t>
    <phoneticPr fontId="1" type="noConversion"/>
  </si>
  <si>
    <t>其中：股权激励</t>
    <phoneticPr fontId="1" type="noConversion"/>
  </si>
  <si>
    <t>累计结转
以后年度扣除额</t>
    <phoneticPr fontId="1" type="noConversion"/>
  </si>
  <si>
    <t>七、本年广告费和业务宣传费支出纳税调整金额（3＞6，本行=2+3-6+10-11；
                                         3≤6，本行=2+10-11-9）</t>
    <phoneticPr fontId="1" type="noConversion"/>
  </si>
  <si>
    <t>行
次</t>
    <phoneticPr fontId="1" type="noConversion"/>
  </si>
  <si>
    <t>4.意外伤害保险业务</t>
    <phoneticPr fontId="1" type="noConversion"/>
  </si>
  <si>
    <t xml:space="preserve">     1.已发生已报案未决赔款准备金</t>
    <phoneticPr fontId="1" type="noConversion"/>
  </si>
  <si>
    <t xml:space="preserve">     2.已发生未报案未决赔款准备金</t>
    <phoneticPr fontId="1" type="noConversion"/>
  </si>
  <si>
    <t>一、营业收入（2+18+27+32+33+34）</t>
  </si>
  <si>
    <t>（一）银行业务收入（3+10）</t>
  </si>
  <si>
    <t>1.利息收入（4+5+6+7+8+9）</t>
  </si>
  <si>
    <t>（1）存放同业</t>
  </si>
  <si>
    <t>（2）存放中央银行</t>
  </si>
  <si>
    <t>（3）拆出资金</t>
  </si>
  <si>
    <t>（4）发放贷款及垫资</t>
  </si>
  <si>
    <t>（5）买入返售金融资产</t>
  </si>
  <si>
    <t>（6）其他</t>
  </si>
  <si>
    <t>2.手续费及佣金收入（11+12+13+14+15+16+17）</t>
  </si>
  <si>
    <t>（1）结算与清算手续费</t>
  </si>
  <si>
    <t>（2）代理业务手续费</t>
  </si>
  <si>
    <t>（3）信用承诺手续费及佣金</t>
  </si>
  <si>
    <t>（4）银行卡手续费</t>
  </si>
  <si>
    <t>（5）顾问和咨询费</t>
  </si>
  <si>
    <t>（6）托管及其他受托业务佣金</t>
  </si>
  <si>
    <t>（7）其他</t>
  </si>
  <si>
    <t>（二）证券业务收入（19+26）</t>
  </si>
  <si>
    <t>1.证券业务手续费及佣金收入（20+21+22+23+24+25）</t>
  </si>
  <si>
    <t>（1）证券承销业务</t>
  </si>
  <si>
    <t>（2）证券经纪业务</t>
  </si>
  <si>
    <t>（3）受托客户资产管理业务</t>
  </si>
  <si>
    <t>（4）代理兑付证券</t>
  </si>
  <si>
    <t>（5）代理保管证券</t>
  </si>
  <si>
    <t>2.其他证券业务收入</t>
  </si>
  <si>
    <t>（三）已赚保费（28-30-31）</t>
  </si>
  <si>
    <t>1.保险业务收入</t>
  </si>
  <si>
    <t>2.分出保费</t>
  </si>
  <si>
    <t>3.提取未到期责任准备金</t>
  </si>
  <si>
    <t>（四）其他金融业务收入</t>
  </si>
  <si>
    <t>（五）汇兑收益（损失以“-”号填列）</t>
  </si>
  <si>
    <t>（六）其他业务收入</t>
  </si>
  <si>
    <t>二、营业外收入（36+37+38+39+40+41+42）</t>
  </si>
  <si>
    <t>一、营业支出（2+15+25+31+32）</t>
  </si>
  <si>
    <t xml:space="preserve">   （一）银行业务支出（3+11）</t>
  </si>
  <si>
    <t xml:space="preserve">       1.银行利息支出（4+5+6+7+8+9+10）</t>
  </si>
  <si>
    <t xml:space="preserve">        （1）同业存放</t>
  </si>
  <si>
    <t xml:space="preserve">        （2）向中央银行借款</t>
  </si>
  <si>
    <t xml:space="preserve">        （3）拆入资金</t>
  </si>
  <si>
    <t xml:space="preserve">        （4）吸收存款</t>
  </si>
  <si>
    <t xml:space="preserve">        （5）卖出回购金融资产</t>
  </si>
  <si>
    <t xml:space="preserve">        （6）发行债券</t>
  </si>
  <si>
    <t xml:space="preserve">        （7）其他</t>
  </si>
  <si>
    <t xml:space="preserve">       2.银行手续费及佣金支出（12+13+14）</t>
  </si>
  <si>
    <t xml:space="preserve">        （1）手续费支出</t>
  </si>
  <si>
    <t xml:space="preserve">        （2）佣金支出</t>
  </si>
  <si>
    <t xml:space="preserve">        （3）其他</t>
  </si>
  <si>
    <t xml:space="preserve">   （二）保险业务支出（16+17-18+19-20+21+22-23+24）</t>
  </si>
  <si>
    <t xml:space="preserve">       1.退保金</t>
  </si>
  <si>
    <t xml:space="preserve">       2.赔付支出</t>
  </si>
  <si>
    <t xml:space="preserve">         减：摊回赔付支出</t>
  </si>
  <si>
    <t xml:space="preserve">       3.提取保险责任准备金</t>
  </si>
  <si>
    <t xml:space="preserve">         减：摊回保险责任准备金</t>
  </si>
  <si>
    <t xml:space="preserve">       4.保单红利支出</t>
  </si>
  <si>
    <t xml:space="preserve">       5.分保费用</t>
  </si>
  <si>
    <t xml:space="preserve">         减：摊回分保费用</t>
  </si>
  <si>
    <t xml:space="preserve">       6.保险业务手续费及佣金支出</t>
  </si>
  <si>
    <t xml:space="preserve">    （三）证券业务支出（26+30）</t>
  </si>
  <si>
    <t xml:space="preserve">       1.证券业务手续费及佣金支出（27+28+29）</t>
  </si>
  <si>
    <t xml:space="preserve">        （1）证券经纪业务手续费支出</t>
  </si>
  <si>
    <t xml:space="preserve">       2.其他证券业务支出</t>
  </si>
  <si>
    <t xml:space="preserve">   （四）其他金融业务支出</t>
  </si>
  <si>
    <t xml:space="preserve">   （五）其他业务成本</t>
  </si>
  <si>
    <t>二、营业外支出（34+35+36+37+38+39）</t>
  </si>
  <si>
    <t xml:space="preserve">   （四）捐赠支出</t>
  </si>
  <si>
    <t xml:space="preserve">   （五）非常损失</t>
  </si>
  <si>
    <t xml:space="preserve">   （六）其他</t>
  </si>
  <si>
    <t>A107040                 减免所得税优惠明细表</t>
    <phoneticPr fontId="1" type="noConversion"/>
  </si>
  <si>
    <t>高新技术企业证书取得时间</t>
    <phoneticPr fontId="1" type="noConversion"/>
  </si>
  <si>
    <t xml:space="preserve">             不征税收入</t>
    <phoneticPr fontId="1" type="noConversion"/>
  </si>
  <si>
    <t xml:space="preserve">   其中：可计入研发费用的境外的外部研发费</t>
    <phoneticPr fontId="1" type="noConversion"/>
  </si>
  <si>
    <t>国家
（地区）</t>
    <phoneticPr fontId="1" type="noConversion"/>
  </si>
  <si>
    <t>分配
比例</t>
    <phoneticPr fontId="1" type="noConversion"/>
  </si>
  <si>
    <t>分支机构统一社会信用代码（纳税人识别号）</t>
    <phoneticPr fontId="1" type="noConversion"/>
  </si>
  <si>
    <r>
      <t xml:space="preserve">A101020                              </t>
    </r>
    <r>
      <rPr>
        <b/>
        <sz val="14"/>
        <color theme="1"/>
        <rFont val="宋体"/>
        <family val="3"/>
        <charset val="134"/>
      </rPr>
      <t>金融企业收入明细表</t>
    </r>
    <phoneticPr fontId="1" type="noConversion"/>
  </si>
  <si>
    <t xml:space="preserve">          其中：分保费收入</t>
    <phoneticPr fontId="1" type="noConversion"/>
  </si>
  <si>
    <r>
      <t xml:space="preserve">A102020                                  </t>
    </r>
    <r>
      <rPr>
        <b/>
        <sz val="14"/>
        <color theme="1"/>
        <rFont val="宋体"/>
        <family val="3"/>
        <charset val="134"/>
      </rPr>
      <t>金融企业支出明细表</t>
    </r>
    <phoneticPr fontId="1" type="noConversion"/>
  </si>
  <si>
    <r>
      <t xml:space="preserve">A103000                  </t>
    </r>
    <r>
      <rPr>
        <b/>
        <sz val="14"/>
        <color theme="1"/>
        <rFont val="宋体"/>
        <family val="3"/>
        <charset val="134"/>
      </rPr>
      <t>事业单位、民间非营利组织收入、支出明细表</t>
    </r>
    <phoneticPr fontId="1" type="noConversion"/>
  </si>
  <si>
    <t>A105110             政策性搬迁纳税调整明细表</t>
    <phoneticPr fontId="1" type="noConversion"/>
  </si>
  <si>
    <t>A100000       中华人民共和国企业所得税年度纳税申报表（A类）</t>
    <phoneticPr fontId="1" type="noConversion"/>
  </si>
  <si>
    <t>减：管理费用(填写A104000)</t>
  </si>
  <si>
    <t>减：财务费用(填写A104000)</t>
  </si>
  <si>
    <t>减：境外所得（填写A108010）</t>
    <phoneticPr fontId="1" type="noConversion"/>
  </si>
  <si>
    <t xml:space="preserve">             财政集中分配本年应补（退）所得税额(填写A109000)</t>
    <phoneticPr fontId="1" type="noConversion"/>
  </si>
  <si>
    <t xml:space="preserve">             总机构主体生产经营部门分摊本年应补（退）所得税额(填写A109000)</t>
    <phoneticPr fontId="1" type="noConversion"/>
  </si>
  <si>
    <t>金额单位：元</t>
  </si>
  <si>
    <t>流动资产：</t>
  </si>
  <si>
    <t>流动负债：</t>
  </si>
  <si>
    <t xml:space="preserve">        货币资金</t>
  </si>
  <si>
    <t xml:space="preserve">        短期借款</t>
  </si>
  <si>
    <t xml:space="preserve">        商誉</t>
  </si>
  <si>
    <t xml:space="preserve">        长期待摊费用</t>
  </si>
  <si>
    <t xml:space="preserve">        递延所得税资产</t>
  </si>
  <si>
    <t xml:space="preserve">        其他非流动资产</t>
  </si>
  <si>
    <t>资  产  总  计</t>
  </si>
  <si>
    <t>上年金额</t>
    <phoneticPr fontId="1" type="noConversion"/>
  </si>
  <si>
    <t>本年金额</t>
    <phoneticPr fontId="1" type="noConversion"/>
  </si>
  <si>
    <t>单位负责人：</t>
    <phoneticPr fontId="30" type="noConversion"/>
  </si>
  <si>
    <t>主管会计负责人：</t>
    <phoneticPr fontId="30" type="noConversion"/>
  </si>
  <si>
    <t>年   月   日</t>
    <phoneticPr fontId="1" type="noConversion"/>
  </si>
  <si>
    <t>单位：元</t>
    <phoneticPr fontId="1" type="noConversion"/>
  </si>
  <si>
    <t>会企01表</t>
    <phoneticPr fontId="1" type="noConversion"/>
  </si>
  <si>
    <t>资产</t>
    <phoneticPr fontId="1" type="noConversion"/>
  </si>
  <si>
    <t>期末余额</t>
    <phoneticPr fontId="1" type="noConversion"/>
  </si>
  <si>
    <t>年初余额</t>
    <phoneticPr fontId="30" type="noConversion"/>
  </si>
  <si>
    <t>负债和所有者权益（或股东权益）</t>
    <phoneticPr fontId="1" type="noConversion"/>
  </si>
  <si>
    <t>以公允价值计量且其变动
计入当期损益的金融资产</t>
    <phoneticPr fontId="1" type="noConversion"/>
  </si>
  <si>
    <t xml:space="preserve">       持有待售资产</t>
    <phoneticPr fontId="1" type="noConversion"/>
  </si>
  <si>
    <t xml:space="preserve">       一年内到期的非流动资产</t>
    <phoneticPr fontId="1" type="noConversion"/>
  </si>
  <si>
    <t xml:space="preserve">       其他流动资产</t>
    <phoneticPr fontId="1" type="noConversion"/>
  </si>
  <si>
    <t>流动资产合计</t>
    <phoneticPr fontId="1" type="noConversion"/>
  </si>
  <si>
    <t>非流动资产：</t>
    <phoneticPr fontId="1" type="noConversion"/>
  </si>
  <si>
    <t xml:space="preserve">        固定资产</t>
    <phoneticPr fontId="1" type="noConversion"/>
  </si>
  <si>
    <t xml:space="preserve">        投资性房地产</t>
    <phoneticPr fontId="1" type="noConversion"/>
  </si>
  <si>
    <t xml:space="preserve">        长期股权投资</t>
    <phoneticPr fontId="1" type="noConversion"/>
  </si>
  <si>
    <t xml:space="preserve">        长期应收款</t>
    <phoneticPr fontId="1" type="noConversion"/>
  </si>
  <si>
    <t xml:space="preserve">        持有至到期投资</t>
    <phoneticPr fontId="1" type="noConversion"/>
  </si>
  <si>
    <t xml:space="preserve">        可供出售金融资产</t>
    <phoneticPr fontId="1" type="noConversion"/>
  </si>
  <si>
    <t xml:space="preserve">       存货</t>
    <phoneticPr fontId="1" type="noConversion"/>
  </si>
  <si>
    <t xml:space="preserve">       其他应收款</t>
    <phoneticPr fontId="1" type="noConversion"/>
  </si>
  <si>
    <t xml:space="preserve">       应收股利</t>
    <phoneticPr fontId="1" type="noConversion"/>
  </si>
  <si>
    <t xml:space="preserve">       应收利息</t>
    <phoneticPr fontId="1" type="noConversion"/>
  </si>
  <si>
    <t xml:space="preserve">       预付款项</t>
    <phoneticPr fontId="1" type="noConversion"/>
  </si>
  <si>
    <t xml:space="preserve">       应收账款</t>
    <phoneticPr fontId="1" type="noConversion"/>
  </si>
  <si>
    <t xml:space="preserve">       应收票据</t>
    <phoneticPr fontId="1" type="noConversion"/>
  </si>
  <si>
    <t xml:space="preserve">       衍生金融资产 </t>
    <phoneticPr fontId="1" type="noConversion"/>
  </si>
  <si>
    <t xml:space="preserve">        在建工程</t>
    <phoneticPr fontId="1" type="noConversion"/>
  </si>
  <si>
    <t xml:space="preserve">        工程物资</t>
    <phoneticPr fontId="1" type="noConversion"/>
  </si>
  <si>
    <t xml:space="preserve">        固定资产清理</t>
    <phoneticPr fontId="1" type="noConversion"/>
  </si>
  <si>
    <t xml:space="preserve">        生产性生物资产</t>
    <phoneticPr fontId="1" type="noConversion"/>
  </si>
  <si>
    <t xml:space="preserve">        油气资产</t>
    <phoneticPr fontId="1" type="noConversion"/>
  </si>
  <si>
    <t xml:space="preserve">        无形资产</t>
    <phoneticPr fontId="1" type="noConversion"/>
  </si>
  <si>
    <t xml:space="preserve">        开发支出</t>
    <phoneticPr fontId="1" type="noConversion"/>
  </si>
  <si>
    <t>非流动资产合计</t>
    <phoneticPr fontId="1" type="noConversion"/>
  </si>
  <si>
    <t xml:space="preserve">        衍生金融负债</t>
    <phoneticPr fontId="1" type="noConversion"/>
  </si>
  <si>
    <t xml:space="preserve">        应付票据</t>
    <phoneticPr fontId="1" type="noConversion"/>
  </si>
  <si>
    <t xml:space="preserve">        应付账款</t>
    <phoneticPr fontId="1" type="noConversion"/>
  </si>
  <si>
    <t xml:space="preserve">        预收款项</t>
    <phoneticPr fontId="1" type="noConversion"/>
  </si>
  <si>
    <t xml:space="preserve">        应付职工薪酬</t>
    <phoneticPr fontId="1" type="noConversion"/>
  </si>
  <si>
    <t xml:space="preserve">        应交税费</t>
    <phoneticPr fontId="1" type="noConversion"/>
  </si>
  <si>
    <t xml:space="preserve">        应付利息</t>
    <phoneticPr fontId="1" type="noConversion"/>
  </si>
  <si>
    <t xml:space="preserve">        其他应付款</t>
    <phoneticPr fontId="1" type="noConversion"/>
  </si>
  <si>
    <t xml:space="preserve">        应付股利</t>
    <phoneticPr fontId="1" type="noConversion"/>
  </si>
  <si>
    <t xml:space="preserve">        持有待售负债</t>
    <phoneticPr fontId="1" type="noConversion"/>
  </si>
  <si>
    <t xml:space="preserve">        一年内到期的非流动负债</t>
    <phoneticPr fontId="1" type="noConversion"/>
  </si>
  <si>
    <t xml:space="preserve">        其他流动负债</t>
    <phoneticPr fontId="1" type="noConversion"/>
  </si>
  <si>
    <t xml:space="preserve">        流动负债合计</t>
    <phoneticPr fontId="1" type="noConversion"/>
  </si>
  <si>
    <t>非流动负债：</t>
    <phoneticPr fontId="1" type="noConversion"/>
  </si>
  <si>
    <t xml:space="preserve">        长期借款</t>
    <phoneticPr fontId="1" type="noConversion"/>
  </si>
  <si>
    <t xml:space="preserve">        应付债券</t>
    <phoneticPr fontId="1" type="noConversion"/>
  </si>
  <si>
    <t xml:space="preserve">            其中：优先股</t>
    <phoneticPr fontId="1" type="noConversion"/>
  </si>
  <si>
    <t xml:space="preserve">                  永续债</t>
    <phoneticPr fontId="1" type="noConversion"/>
  </si>
  <si>
    <t xml:space="preserve">        长期应付款</t>
    <phoneticPr fontId="1" type="noConversion"/>
  </si>
  <si>
    <t xml:space="preserve">        专项应付款</t>
    <phoneticPr fontId="1" type="noConversion"/>
  </si>
  <si>
    <t xml:space="preserve">        预计负债</t>
    <phoneticPr fontId="1" type="noConversion"/>
  </si>
  <si>
    <t xml:space="preserve">        递延收益</t>
    <phoneticPr fontId="1" type="noConversion"/>
  </si>
  <si>
    <t xml:space="preserve">        递延所得税负债</t>
    <phoneticPr fontId="1" type="noConversion"/>
  </si>
  <si>
    <t xml:space="preserve">        其他非流动负债</t>
    <phoneticPr fontId="1" type="noConversion"/>
  </si>
  <si>
    <t>非流动负债合计</t>
    <phoneticPr fontId="1" type="noConversion"/>
  </si>
  <si>
    <t>所有者权益（或股东权益）：</t>
    <phoneticPr fontId="1" type="noConversion"/>
  </si>
  <si>
    <t xml:space="preserve">        实收资本（股本）</t>
    <phoneticPr fontId="1" type="noConversion"/>
  </si>
  <si>
    <t xml:space="preserve">        其他权益工具</t>
    <phoneticPr fontId="1" type="noConversion"/>
  </si>
  <si>
    <t xml:space="preserve">        资本公积</t>
    <phoneticPr fontId="1" type="noConversion"/>
  </si>
  <si>
    <t xml:space="preserve">        减：库存股</t>
    <phoneticPr fontId="1" type="noConversion"/>
  </si>
  <si>
    <t xml:space="preserve">        其他综合收益</t>
    <phoneticPr fontId="1" type="noConversion"/>
  </si>
  <si>
    <t xml:space="preserve">        盈余公积</t>
    <phoneticPr fontId="1" type="noConversion"/>
  </si>
  <si>
    <t xml:space="preserve">        未分配利润</t>
    <phoneticPr fontId="1" type="noConversion"/>
  </si>
  <si>
    <t xml:space="preserve">        所有者权益（或股东权益）合计</t>
    <phoneticPr fontId="1" type="noConversion"/>
  </si>
  <si>
    <t>负债和所有者权益（或股东权益）总计</t>
    <phoneticPr fontId="1" type="noConversion"/>
  </si>
  <si>
    <t>资产负债表</t>
    <phoneticPr fontId="1" type="noConversion"/>
  </si>
  <si>
    <t xml:space="preserve">    以公允价值计量且其变动计入
当期损益的金融负债</t>
    <phoneticPr fontId="1" type="noConversion"/>
  </si>
  <si>
    <t>会企02表</t>
    <phoneticPr fontId="1" type="noConversion"/>
  </si>
  <si>
    <t>利润表</t>
    <phoneticPr fontId="1" type="noConversion"/>
  </si>
  <si>
    <t>编制单位：</t>
    <phoneticPr fontId="1" type="noConversion"/>
  </si>
  <si>
    <t>年     月</t>
    <phoneticPr fontId="1" type="noConversion"/>
  </si>
  <si>
    <t>一、营业收入</t>
    <phoneticPr fontId="1" type="noConversion"/>
  </si>
  <si>
    <t xml:space="preserve">    减：营业成本</t>
    <phoneticPr fontId="1" type="noConversion"/>
  </si>
  <si>
    <t xml:space="preserve">        税金及附加</t>
    <phoneticPr fontId="1" type="noConversion"/>
  </si>
  <si>
    <t xml:space="preserve">        销售费用</t>
    <phoneticPr fontId="1" type="noConversion"/>
  </si>
  <si>
    <t xml:space="preserve">        管理费用</t>
    <phoneticPr fontId="1" type="noConversion"/>
  </si>
  <si>
    <t xml:space="preserve">        财务费用</t>
    <phoneticPr fontId="1" type="noConversion"/>
  </si>
  <si>
    <t xml:space="preserve">        资产减值损失</t>
    <phoneticPr fontId="1" type="noConversion"/>
  </si>
  <si>
    <t xml:space="preserve">    加：公允价值变动收益（损失以“-”号填列）</t>
    <phoneticPr fontId="1" type="noConversion"/>
  </si>
  <si>
    <t xml:space="preserve">        投资收益（损失以“-”号填列）</t>
    <phoneticPr fontId="1" type="noConversion"/>
  </si>
  <si>
    <t xml:space="preserve">          其中：对联营企业和合营企业的投资收益</t>
    <phoneticPr fontId="1" type="noConversion"/>
  </si>
  <si>
    <t xml:space="preserve">        资产处置收益（损失以“-”号填列）</t>
    <phoneticPr fontId="1" type="noConversion"/>
  </si>
  <si>
    <t>二、营业利润（亏损以“-”号填列）</t>
    <phoneticPr fontId="1" type="noConversion"/>
  </si>
  <si>
    <t xml:space="preserve">    加：营业外收入</t>
    <phoneticPr fontId="1" type="noConversion"/>
  </si>
  <si>
    <t xml:space="preserve">    减：营业外支出</t>
    <phoneticPr fontId="1" type="noConversion"/>
  </si>
  <si>
    <t>三、利润总额（亏损总额以“-”号填列）</t>
    <phoneticPr fontId="1" type="noConversion"/>
  </si>
  <si>
    <t xml:space="preserve">    减：所得税费用</t>
    <phoneticPr fontId="1" type="noConversion"/>
  </si>
  <si>
    <t>四、净利润（净亏损以“-”号填列）</t>
    <phoneticPr fontId="1" type="noConversion"/>
  </si>
  <si>
    <t xml:space="preserve">五、其他综合收益的税后净额 </t>
    <phoneticPr fontId="1" type="noConversion"/>
  </si>
  <si>
    <t>六、综合收益总额</t>
    <phoneticPr fontId="1" type="noConversion"/>
  </si>
  <si>
    <t>七、每股收益：</t>
    <phoneticPr fontId="1" type="noConversion"/>
  </si>
  <si>
    <t>（一）基本每股收益</t>
    <phoneticPr fontId="1" type="noConversion"/>
  </si>
  <si>
    <t xml:space="preserve"> （二）稀释每股收益</t>
    <phoneticPr fontId="1" type="noConversion"/>
  </si>
  <si>
    <t xml:space="preserve">   （一）持续经营净利润（净亏损以“-”号填列） </t>
    <phoneticPr fontId="1" type="noConversion"/>
  </si>
  <si>
    <t xml:space="preserve">        其他收益</t>
    <phoneticPr fontId="1" type="noConversion"/>
  </si>
  <si>
    <t xml:space="preserve">   （二）终止经营净利润（净亏损以“-”号填列） </t>
    <phoneticPr fontId="1" type="noConversion"/>
  </si>
  <si>
    <t xml:space="preserve">   （一）以后不能重分类进损益的其他综合收益</t>
    <phoneticPr fontId="30" type="noConversion"/>
  </si>
  <si>
    <t xml:space="preserve">     1．重新计量设定受益计划净负债或净资产的变动 </t>
    <phoneticPr fontId="1" type="noConversion"/>
  </si>
  <si>
    <t xml:space="preserve">     2．权益法下在被投资单位不能重分类进损益的其他综合收益中享有的份额</t>
    <phoneticPr fontId="1" type="noConversion"/>
  </si>
  <si>
    <t xml:space="preserve">     ……</t>
    <phoneticPr fontId="30" type="noConversion"/>
  </si>
  <si>
    <t xml:space="preserve">   （二）以后将重分类进损益的其他综合收益</t>
    <phoneticPr fontId="1" type="noConversion"/>
  </si>
  <si>
    <t xml:space="preserve">     1．权益法下在被投资单位以后将重分类进损益的其他综合收益中享有的份额</t>
    <phoneticPr fontId="30" type="noConversion"/>
  </si>
  <si>
    <t xml:space="preserve">     2．可供出售金融资产公允价值变动损益 </t>
    <phoneticPr fontId="1" type="noConversion"/>
  </si>
  <si>
    <t xml:space="preserve">     3．持有至到期投资重分类为可供出售金融资产损益 </t>
    <phoneticPr fontId="1" type="noConversion"/>
  </si>
  <si>
    <t xml:space="preserve">     4．现金流量套期损益的有效部分 </t>
    <phoneticPr fontId="1" type="noConversion"/>
  </si>
  <si>
    <t xml:space="preserve">     5．外币财务报表折算差额</t>
    <phoneticPr fontId="1" type="noConversion"/>
  </si>
  <si>
    <t xml:space="preserve">     ……</t>
    <phoneticPr fontId="1" type="noConversion"/>
  </si>
  <si>
    <t>□高等学校会计制度      □中小学校会计制度      □彩票机构会计制度）</t>
    <phoneticPr fontId="1" type="noConversion"/>
  </si>
  <si>
    <t>编制单位：</t>
    <phoneticPr fontId="1" type="noConversion"/>
  </si>
  <si>
    <t>填表日期： 年  月  日</t>
    <phoneticPr fontId="1" type="noConversion"/>
  </si>
  <si>
    <t>（四）按权益法核算长期股权投资对初始投资成本调整确认收益</t>
    <phoneticPr fontId="1" type="noConversion"/>
  </si>
  <si>
    <t>（十五）境外所得分摊的共同支出</t>
    <phoneticPr fontId="1" type="noConversion"/>
  </si>
  <si>
    <t>*</t>
    <phoneticPr fontId="1" type="noConversion"/>
  </si>
  <si>
    <t>调减金额</t>
    <phoneticPr fontId="1" type="noConversion"/>
  </si>
  <si>
    <t>□二免三减半</t>
    <phoneticPr fontId="1" type="noConversion"/>
  </si>
  <si>
    <t>可结转以后年度抵免的税额合计</t>
    <phoneticPr fontId="1" type="noConversion"/>
  </si>
  <si>
    <t>（二）未按权责发生制原则确认的收入（填写A105020）</t>
    <phoneticPr fontId="1" type="noConversion"/>
  </si>
  <si>
    <t>*</t>
    <phoneticPr fontId="1" type="noConversion"/>
  </si>
  <si>
    <t>×</t>
    <phoneticPr fontId="1" type="noConversion"/>
  </si>
  <si>
    <t>√</t>
    <phoneticPr fontId="1" type="noConversion"/>
  </si>
  <si>
    <t>分支机构（须进行完整年度纳税申报但不就地缴纳）</t>
    <phoneticPr fontId="1" type="noConversion"/>
  </si>
  <si>
    <t>合计（1+5+9+13）</t>
    <phoneticPr fontId="1" type="noConversion"/>
  </si>
  <si>
    <t>（一）租金</t>
    <phoneticPr fontId="1" type="noConversion"/>
  </si>
  <si>
    <t xml:space="preserve">一、交易性金融资产     </t>
    <phoneticPr fontId="1" type="noConversion"/>
  </si>
  <si>
    <t>前四年度</t>
    <phoneticPr fontId="1" type="noConversion"/>
  </si>
  <si>
    <t>*</t>
    <phoneticPr fontId="1" type="noConversion"/>
  </si>
  <si>
    <t>投资型</t>
    <phoneticPr fontId="1" type="noConversion"/>
  </si>
  <si>
    <t>保证收益</t>
    <phoneticPr fontId="1" type="noConversion"/>
  </si>
  <si>
    <t>1.用于研发活动的仪器的折旧费</t>
    <phoneticPr fontId="1" type="noConversion"/>
  </si>
  <si>
    <t>5.用于不构成固定资产的样品、样机及一般测试手段购置费</t>
    <phoneticPr fontId="1" type="noConversion"/>
  </si>
  <si>
    <t>一、农、林、牧、渔业项目</t>
    <phoneticPr fontId="1" type="noConversion"/>
  </si>
  <si>
    <t>二、国家重点扶持的公共基础设施项目</t>
    <phoneticPr fontId="1" type="noConversion"/>
  </si>
  <si>
    <t>三、符合条件的环境保护、节能节水项目</t>
    <phoneticPr fontId="1" type="noConversion"/>
  </si>
  <si>
    <t>五、动漫企业自主开发、生产动漫产品定期减免企业所得税</t>
    <phoneticPr fontId="1" type="noConversion"/>
  </si>
  <si>
    <t>*</t>
    <phoneticPr fontId="1" type="noConversion"/>
  </si>
  <si>
    <t>A105050                                 职工薪酬支出及纳税调整明细表</t>
    <phoneticPr fontId="1" type="noConversion"/>
  </si>
  <si>
    <t>*</t>
    <phoneticPr fontId="1" type="noConversion"/>
  </si>
  <si>
    <t>102所属行业明细代码</t>
    <phoneticPr fontId="1" type="noConversion"/>
  </si>
  <si>
    <t>□农民专业合作社财务会计制度（试行）</t>
    <phoneticPr fontId="1" type="noConversion"/>
  </si>
  <si>
    <t>103资产总额（万元）</t>
    <phoneticPr fontId="1" type="noConversion"/>
  </si>
  <si>
    <t>分支机构（须进行完整年度纳税申报且按比例纳税）——就地缴纳比例=     %</t>
    <phoneticPr fontId="1" type="noConversion"/>
  </si>
  <si>
    <t>总机构（跨省）——不适用《跨地区经营汇总纳税企业所得税征收管理办法》</t>
    <phoneticPr fontId="1" type="noConversion"/>
  </si>
  <si>
    <t>总机构（跨省）——适用《跨地区经营汇总纳税企业所得税征收管理办法》</t>
    <phoneticPr fontId="1" type="noConversion"/>
  </si>
  <si>
    <t>企业会计准则</t>
    <phoneticPr fontId="1" type="noConversion"/>
  </si>
  <si>
    <r>
      <t xml:space="preserve">企业会计准则（ </t>
    </r>
    <r>
      <rPr>
        <sz val="11"/>
        <color rgb="FFFF0000"/>
        <rFont val="等线"/>
        <charset val="134"/>
        <scheme val="minor"/>
      </rPr>
      <t>√</t>
    </r>
    <r>
      <rPr>
        <sz val="11"/>
        <color theme="1"/>
        <rFont val="等线"/>
        <family val="2"/>
        <charset val="134"/>
        <scheme val="minor"/>
      </rPr>
      <t>一般企业    □银行    □证券    □保险    □担保 ）</t>
    </r>
    <phoneticPr fontId="1" type="noConversion"/>
  </si>
  <si>
    <r>
      <t xml:space="preserve">企业会计准则（ □一般企业    </t>
    </r>
    <r>
      <rPr>
        <sz val="11"/>
        <color rgb="FFFF0000"/>
        <rFont val="等线"/>
        <charset val="134"/>
        <scheme val="minor"/>
      </rPr>
      <t>√</t>
    </r>
    <r>
      <rPr>
        <sz val="11"/>
        <color theme="1"/>
        <rFont val="等线"/>
        <family val="2"/>
        <charset val="134"/>
        <scheme val="minor"/>
      </rPr>
      <t>银行    □证券    □保险    □担保 ）</t>
    </r>
    <phoneticPr fontId="1" type="noConversion"/>
  </si>
  <si>
    <r>
      <t xml:space="preserve">企业会计准则（ □一般企业    □银行    </t>
    </r>
    <r>
      <rPr>
        <sz val="11"/>
        <color rgb="FFFF0000"/>
        <rFont val="等线"/>
        <charset val="134"/>
        <scheme val="minor"/>
      </rPr>
      <t>√</t>
    </r>
    <r>
      <rPr>
        <sz val="11"/>
        <color theme="1"/>
        <rFont val="等线"/>
        <family val="2"/>
        <charset val="134"/>
        <scheme val="minor"/>
      </rPr>
      <t>证券    □保险    □担保 ）</t>
    </r>
    <phoneticPr fontId="1" type="noConversion"/>
  </si>
  <si>
    <r>
      <t xml:space="preserve">企业会计准则（ □一般企业    □银行    □证券    </t>
    </r>
    <r>
      <rPr>
        <sz val="11"/>
        <color rgb="FFFF0000"/>
        <rFont val="等线"/>
        <charset val="134"/>
        <scheme val="minor"/>
      </rPr>
      <t>√</t>
    </r>
    <r>
      <rPr>
        <sz val="11"/>
        <color theme="1"/>
        <rFont val="等线"/>
        <family val="2"/>
        <charset val="134"/>
        <scheme val="minor"/>
      </rPr>
      <t>保险    □担保 ）</t>
    </r>
    <phoneticPr fontId="1" type="noConversion"/>
  </si>
  <si>
    <r>
      <t xml:space="preserve">企业会计准则（ □一般企业    □银行    □证券    □保险    </t>
    </r>
    <r>
      <rPr>
        <sz val="11"/>
        <color rgb="FFFF0000"/>
        <rFont val="等线"/>
        <charset val="134"/>
        <scheme val="minor"/>
      </rPr>
      <t>√</t>
    </r>
    <r>
      <rPr>
        <sz val="11"/>
        <color theme="1"/>
        <rFont val="等线"/>
        <family val="2"/>
        <charset val="134"/>
        <scheme val="minor"/>
      </rPr>
      <t>担保 ）</t>
    </r>
    <phoneticPr fontId="1" type="noConversion"/>
  </si>
  <si>
    <r>
      <t xml:space="preserve">企业会计准则（ </t>
    </r>
    <r>
      <rPr>
        <sz val="11"/>
        <color rgb="FFFF0000"/>
        <rFont val="等线"/>
        <charset val="134"/>
        <scheme val="minor"/>
      </rPr>
      <t>□</t>
    </r>
    <r>
      <rPr>
        <sz val="11"/>
        <color theme="1"/>
        <rFont val="等线"/>
        <family val="2"/>
        <charset val="134"/>
        <scheme val="minor"/>
      </rPr>
      <t>一般企业    □银行    □证券    □保险    □担保 ）</t>
    </r>
    <phoneticPr fontId="1" type="noConversion"/>
  </si>
  <si>
    <t>□小企业会计准则</t>
    <phoneticPr fontId="1" type="noConversion"/>
  </si>
  <si>
    <t>事业单位会计准则（ □事业单位会计制度  □科学事业单位会计制度  □医院会计制度</t>
    <phoneticPr fontId="1" type="noConversion"/>
  </si>
  <si>
    <t>事业单位会计准则</t>
    <phoneticPr fontId="1" type="noConversion"/>
  </si>
  <si>
    <t>事业单位会计准则（ √事业单位会计制度  □科学事业单位会计制度  □医院会计制度</t>
    <phoneticPr fontId="1" type="noConversion"/>
  </si>
  <si>
    <t>事业单位会计准则（ □事业单位会计制度  √科学事业单位会计制度  □医院会计制度</t>
    <phoneticPr fontId="1" type="noConversion"/>
  </si>
  <si>
    <t>事业单位会计准则（ □事业单位会计制度  □科学事业单位会计制度  √医院会计制度</t>
    <phoneticPr fontId="1" type="noConversion"/>
  </si>
  <si>
    <t>□民间非营利组织会计制度</t>
    <phoneticPr fontId="1" type="noConversion"/>
  </si>
  <si>
    <t>□村集体经济组织会计制度</t>
    <phoneticPr fontId="1" type="noConversion"/>
  </si>
  <si>
    <t>□其他</t>
    <phoneticPr fontId="1" type="noConversion"/>
  </si>
  <si>
    <t>□是</t>
    <phoneticPr fontId="1" type="noConversion"/>
  </si>
  <si>
    <t>□否</t>
    <phoneticPr fontId="1" type="noConversion"/>
  </si>
  <si>
    <t>是（□一般性税务处理   □特殊性税务处理）  □否</t>
    <phoneticPr fontId="1" type="noConversion"/>
  </si>
  <si>
    <t>企业基础信息表</t>
    <phoneticPr fontId="1" type="noConversion"/>
  </si>
  <si>
    <t>□是    □否</t>
  </si>
  <si>
    <t>是（□境内 □境外）√否</t>
  </si>
  <si>
    <t>*</t>
    <phoneticPr fontId="1" type="noConversion"/>
  </si>
  <si>
    <t>A105040                                  专项用途财政性资金纳税调整明细表</t>
    <phoneticPr fontId="1" type="noConversion"/>
  </si>
  <si>
    <t>*</t>
    <phoneticPr fontId="1" type="noConversion"/>
  </si>
  <si>
    <t>□法律形式改变</t>
    <phoneticPr fontId="1" type="noConversion"/>
  </si>
  <si>
    <t>□债务重组</t>
    <phoneticPr fontId="1" type="noConversion"/>
  </si>
  <si>
    <t>□股权收购</t>
    <phoneticPr fontId="1" type="noConversion"/>
  </si>
  <si>
    <t>□资产收购</t>
    <phoneticPr fontId="1" type="noConversion"/>
  </si>
  <si>
    <t>□合并</t>
    <phoneticPr fontId="1" type="noConversion"/>
  </si>
  <si>
    <t>□分立</t>
    <phoneticPr fontId="1" type="noConversion"/>
  </si>
  <si>
    <t>□债务人</t>
    <phoneticPr fontId="1" type="noConversion"/>
  </si>
  <si>
    <t>□收购方</t>
    <phoneticPr fontId="1" type="noConversion"/>
  </si>
  <si>
    <t>□合并企业</t>
    <phoneticPr fontId="1" type="noConversion"/>
  </si>
  <si>
    <t>□分立企业</t>
    <phoneticPr fontId="1" type="noConversion"/>
  </si>
  <si>
    <t>□债权人</t>
    <phoneticPr fontId="1" type="noConversion"/>
  </si>
  <si>
    <t>□转让方</t>
    <phoneticPr fontId="1" type="noConversion"/>
  </si>
  <si>
    <t>□被合并企业</t>
    <phoneticPr fontId="1" type="noConversion"/>
  </si>
  <si>
    <t>□被分立企业</t>
    <phoneticPr fontId="1" type="noConversion"/>
  </si>
  <si>
    <t>□被收购企业</t>
    <phoneticPr fontId="1" type="noConversion"/>
  </si>
  <si>
    <t>□被合并企业股东</t>
    <phoneticPr fontId="1" type="noConversion"/>
  </si>
  <si>
    <t>□被分立企业股东</t>
    <phoneticPr fontId="1" type="noConversion"/>
  </si>
  <si>
    <t>谨声明：此纳税申报表是根据《中华人民共和国企业所得税法》《中华人民共和
国企业所得税法实施条例》以及有关税收政策和国家统一会计制度的规定填报的，
是真实的、可靠的、完整的。</t>
    <phoneticPr fontId="1" type="noConversion"/>
  </si>
  <si>
    <t xml:space="preserve"> 现金流量表</t>
  </si>
  <si>
    <t>一、经营活动产生的现金流量：</t>
  </si>
  <si>
    <t>销售商品、提供劳务收到的现金</t>
  </si>
  <si>
    <t>收到的税费返还</t>
  </si>
  <si>
    <t>收到其他与经营活动有关的现金</t>
  </si>
  <si>
    <t>经营活动现金流入小计</t>
  </si>
  <si>
    <t>购买商品、接受劳务支付的现金</t>
  </si>
  <si>
    <t>支付给职工以及为职工支付的现金</t>
  </si>
  <si>
    <t>支付的各项税费</t>
  </si>
  <si>
    <t>支付其他与经营活动有关的现金</t>
  </si>
  <si>
    <t>经营活动现金流出小计</t>
  </si>
  <si>
    <t>经营活动产生的现金流量净额</t>
  </si>
  <si>
    <t>二、投资活动产生的现金流量：</t>
  </si>
  <si>
    <t>收回投资收到的现金</t>
  </si>
  <si>
    <t>取得投资收益收到的现金</t>
  </si>
  <si>
    <t>处置固定资产、无形资产和其他长期资产收回的现金净额</t>
  </si>
  <si>
    <t>处置子公司及其他营业单位收到的现金净额</t>
  </si>
  <si>
    <t>收到其他与投资活动有关的现金</t>
  </si>
  <si>
    <t>投资活动现金流入小计</t>
  </si>
  <si>
    <t>购建固定资产、无形资产和其他长期资产支付的现金</t>
  </si>
  <si>
    <t>投资支付的现金</t>
  </si>
  <si>
    <t>取得子公司及其他营业单位支付的现金净额</t>
  </si>
  <si>
    <t>支付其他与投资活动有关的现金</t>
  </si>
  <si>
    <t>投资活动现金流出小计</t>
  </si>
  <si>
    <t>投资活动产生的现金流量净额</t>
  </si>
  <si>
    <t>三、筹资活动产生的现金流量：</t>
  </si>
  <si>
    <t>吸收投资收到的现金</t>
  </si>
  <si>
    <t>取得借款收到的现金</t>
  </si>
  <si>
    <t>收到其他与筹资活动有关的现金</t>
  </si>
  <si>
    <t>筹资活动现金流入小计</t>
  </si>
  <si>
    <t>偿还债务支付的现金</t>
  </si>
  <si>
    <t>分配股利、利润或偿付利息支付的现金</t>
  </si>
  <si>
    <t>支付其他与筹资活动有关的现金</t>
  </si>
  <si>
    <t>筹资活动现金流出小计</t>
  </si>
  <si>
    <t>筹资活动产生的现金流量净额</t>
  </si>
  <si>
    <t>四、汇率变动对现金及现金等价物的影响</t>
  </si>
  <si>
    <t>五、现金及现金等价物净增加额</t>
  </si>
  <si>
    <t>加：期初现金及现金等价物余额</t>
  </si>
  <si>
    <t>六、期末现金及现金等价物余额</t>
  </si>
  <si>
    <t>会企 03 表</t>
    <phoneticPr fontId="1" type="noConversion"/>
  </si>
  <si>
    <t>编制单位：                               年    月</t>
    <phoneticPr fontId="1" type="noConversion"/>
  </si>
  <si>
    <t>上期金额</t>
    <phoneticPr fontId="1" type="noConversion"/>
  </si>
  <si>
    <t>本期金额</t>
    <phoneticPr fontId="1" type="noConversion"/>
  </si>
  <si>
    <t>项 目</t>
    <phoneticPr fontId="1" type="noConversion"/>
  </si>
  <si>
    <t>科目余额表</t>
    <phoneticPr fontId="1" type="noConversion"/>
  </si>
  <si>
    <t>三项因素</t>
    <phoneticPr fontId="1" type="noConversion"/>
  </si>
  <si>
    <t>职工薪酬</t>
    <phoneticPr fontId="1" type="noConversion"/>
  </si>
  <si>
    <t>A109010          企业所得税汇总纳税分支机构所得税分配表</t>
    <phoneticPr fontId="1" type="noConversion"/>
  </si>
  <si>
    <t>事业单位会计准则（ □事业单位会计制度  □科学事业单位会计制度  □医院会计制度</t>
    <phoneticPr fontId="1" type="noConversion"/>
  </si>
  <si>
    <t>税款所属期间：    年  月  日 至      年  月  日</t>
    <phoneticPr fontId="1" type="noConversion"/>
  </si>
  <si>
    <t>本    年（2017年）</t>
    <phoneticPr fontId="1" type="noConversion"/>
  </si>
  <si>
    <t>一、事业单位收入（2+3+4+5+6+7）</t>
  </si>
  <si>
    <t>（一）财政补助收入</t>
  </si>
  <si>
    <t>（二）事业收入</t>
  </si>
  <si>
    <t>（三）上级补助收入</t>
  </si>
  <si>
    <t>（四）附属单位上缴收入</t>
  </si>
  <si>
    <t>（五）经营收入</t>
  </si>
  <si>
    <t>（六）其他收入（8+9）</t>
  </si>
  <si>
    <t>其中：投资收益</t>
  </si>
  <si>
    <t>二、民间非营利组织收入(11+12+13+14+15+16+17)</t>
  </si>
  <si>
    <t>（一）接受捐赠收入</t>
  </si>
  <si>
    <t>（二）会费收入</t>
  </si>
  <si>
    <t>（三）提供劳务收入</t>
  </si>
  <si>
    <t>（四）商品销售收入</t>
  </si>
  <si>
    <t>（五）政府补助收入</t>
  </si>
  <si>
    <t>（六）投资收益</t>
  </si>
  <si>
    <t>（七）其他收入</t>
  </si>
  <si>
    <t>三、事业单位支出（19+20+21+22+23）</t>
  </si>
  <si>
    <t>（一）事业支出</t>
  </si>
  <si>
    <t>（二）上缴上级支出</t>
  </si>
  <si>
    <t>（三）对附属单位补助支出</t>
  </si>
  <si>
    <t>（四）经营支出</t>
  </si>
  <si>
    <t>（五）其他支出</t>
  </si>
  <si>
    <t>四、民间非营利组织支出（25+26+27+28）</t>
  </si>
  <si>
    <t>（一）业务活动成本</t>
  </si>
  <si>
    <t>（二）管理费用</t>
  </si>
  <si>
    <t>（三）筹资费用</t>
  </si>
  <si>
    <t>（四）其他费用</t>
  </si>
  <si>
    <t>其他</t>
    <phoneticPr fontId="1" type="noConversion"/>
  </si>
  <si>
    <t>请选择企业类型</t>
    <phoneticPr fontId="1" type="noConversion"/>
  </si>
  <si>
    <t>一般企业</t>
  </si>
  <si>
    <t>*</t>
    <phoneticPr fontId="1" type="noConversion"/>
  </si>
</sst>
</file>

<file path=xl/styles.xml><?xml version="1.0" encoding="utf-8"?>
<styleSheet xmlns="http://schemas.openxmlformats.org/spreadsheetml/2006/main">
  <numFmts count="5">
    <numFmt numFmtId="43" formatCode="_ * #,##0.00_ ;_ * \-#,##0.00_ ;_ * &quot;-&quot;??_ ;_ @_ "/>
    <numFmt numFmtId="176" formatCode="#,##0.00_ "/>
    <numFmt numFmtId="177" formatCode="0.00_ "/>
    <numFmt numFmtId="178" formatCode="#,##0_ "/>
    <numFmt numFmtId="179" formatCode="0.0000000000%"/>
  </numFmts>
  <fonts count="48">
    <font>
      <sz val="11"/>
      <color theme="1"/>
      <name val="等线"/>
      <family val="2"/>
      <charset val="134"/>
      <scheme val="minor"/>
    </font>
    <font>
      <sz val="9"/>
      <name val="等线"/>
      <family val="2"/>
      <charset val="134"/>
      <scheme val="minor"/>
    </font>
    <font>
      <b/>
      <sz val="14"/>
      <color theme="1"/>
      <name val="宋体"/>
      <family val="3"/>
      <charset val="134"/>
    </font>
    <font>
      <sz val="10"/>
      <color theme="1"/>
      <name val="Times New Roman"/>
      <family val="1"/>
    </font>
    <font>
      <sz val="10.5"/>
      <color theme="1"/>
      <name val="Times New Roman"/>
      <family val="1"/>
    </font>
    <font>
      <sz val="10"/>
      <color rgb="FF000000"/>
      <name val="宋体"/>
      <family val="3"/>
      <charset val="134"/>
    </font>
    <font>
      <sz val="10"/>
      <color theme="1"/>
      <name val="宋体"/>
      <family val="3"/>
      <charset val="134"/>
    </font>
    <font>
      <sz val="12"/>
      <color theme="1"/>
      <name val="宋体"/>
      <family val="3"/>
      <charset val="134"/>
    </font>
    <font>
      <sz val="9"/>
      <color theme="1"/>
      <name val="宋体"/>
      <family val="3"/>
      <charset val="134"/>
    </font>
    <font>
      <sz val="10"/>
      <color rgb="FFFF0000"/>
      <name val="宋体"/>
      <family val="3"/>
      <charset val="134"/>
    </font>
    <font>
      <b/>
      <sz val="10"/>
      <color theme="1"/>
      <name val="宋体"/>
      <family val="3"/>
      <charset val="134"/>
    </font>
    <font>
      <b/>
      <sz val="10"/>
      <color rgb="FF000000"/>
      <name val="宋体"/>
      <family val="3"/>
      <charset val="134"/>
    </font>
    <font>
      <sz val="10"/>
      <color theme="1"/>
      <name val="Wingdings 2"/>
      <family val="1"/>
      <charset val="2"/>
    </font>
    <font>
      <b/>
      <sz val="11"/>
      <color theme="1"/>
      <name val="宋体"/>
      <family val="3"/>
      <charset val="134"/>
    </font>
    <font>
      <sz val="12"/>
      <color theme="1"/>
      <name val="Times New Roman"/>
      <family val="1"/>
    </font>
    <font>
      <sz val="18"/>
      <color theme="1"/>
      <name val="方正小标宋简体"/>
      <family val="3"/>
      <charset val="134"/>
    </font>
    <font>
      <sz val="1"/>
      <color rgb="FFF2F2F2"/>
      <name val="方正小标宋简体"/>
      <family val="3"/>
      <charset val="134"/>
    </font>
    <font>
      <b/>
      <sz val="12"/>
      <color theme="1"/>
      <name val="宋体"/>
      <family val="3"/>
      <charset val="134"/>
    </font>
    <font>
      <sz val="14"/>
      <color theme="1"/>
      <name val="宋体"/>
      <family val="3"/>
      <charset val="134"/>
    </font>
    <font>
      <b/>
      <sz val="16"/>
      <color theme="1"/>
      <name val="宋体"/>
      <family val="3"/>
      <charset val="134"/>
    </font>
    <font>
      <sz val="11"/>
      <color theme="1"/>
      <name val="等线"/>
      <family val="2"/>
      <charset val="134"/>
      <scheme val="minor"/>
    </font>
    <font>
      <sz val="10"/>
      <name val="宋体"/>
      <family val="3"/>
      <charset val="134"/>
    </font>
    <font>
      <sz val="10"/>
      <color theme="1"/>
      <name val="等线"/>
      <family val="2"/>
      <charset val="134"/>
      <scheme val="minor"/>
    </font>
    <font>
      <sz val="12"/>
      <name val="宋体"/>
      <family val="3"/>
      <charset val="134"/>
    </font>
    <font>
      <b/>
      <sz val="10"/>
      <name val="宋体"/>
      <family val="3"/>
      <charset val="134"/>
    </font>
    <font>
      <u/>
      <sz val="11"/>
      <color theme="10"/>
      <name val="等线"/>
      <charset val="134"/>
    </font>
    <font>
      <u/>
      <sz val="10"/>
      <color theme="10"/>
      <name val="等线"/>
      <charset val="134"/>
    </font>
    <font>
      <b/>
      <sz val="14"/>
      <color theme="1"/>
      <name val="Times New Roman"/>
      <family val="1"/>
    </font>
    <font>
      <sz val="9"/>
      <color indexed="81"/>
      <name val="Tahoma"/>
      <family val="2"/>
    </font>
    <font>
      <sz val="9"/>
      <color indexed="81"/>
      <name val="宋体"/>
      <family val="3"/>
      <charset val="134"/>
    </font>
    <font>
      <sz val="9"/>
      <name val="宋体"/>
      <family val="3"/>
      <charset val="134"/>
    </font>
    <font>
      <sz val="8"/>
      <name val="宋体"/>
      <family val="3"/>
      <charset val="134"/>
    </font>
    <font>
      <sz val="14"/>
      <color indexed="8"/>
      <name val="宋体"/>
      <family val="3"/>
      <charset val="134"/>
    </font>
    <font>
      <sz val="9"/>
      <color indexed="8"/>
      <name val="宋体"/>
      <family val="3"/>
      <charset val="134"/>
    </font>
    <font>
      <b/>
      <sz val="9"/>
      <name val="宋体"/>
      <family val="3"/>
      <charset val="134"/>
    </font>
    <font>
      <sz val="9"/>
      <name val="Arial Narrow"/>
      <family val="2"/>
    </font>
    <font>
      <sz val="9"/>
      <name val="楷体_GB2312"/>
      <family val="3"/>
      <charset val="134"/>
    </font>
    <font>
      <sz val="9"/>
      <color theme="1"/>
      <name val="等线"/>
      <family val="2"/>
      <charset val="134"/>
      <scheme val="minor"/>
    </font>
    <font>
      <sz val="14"/>
      <color theme="1"/>
      <name val="等线"/>
      <family val="2"/>
      <charset val="134"/>
      <scheme val="minor"/>
    </font>
    <font>
      <sz val="14"/>
      <color theme="1"/>
      <name val="等线"/>
      <charset val="134"/>
      <scheme val="minor"/>
    </font>
    <font>
      <sz val="9"/>
      <color indexed="10"/>
      <name val="宋体"/>
      <family val="3"/>
      <charset val="134"/>
    </font>
    <font>
      <sz val="11"/>
      <color rgb="FFFF0000"/>
      <name val="等线"/>
      <charset val="134"/>
      <scheme val="minor"/>
    </font>
    <font>
      <sz val="10"/>
      <color theme="1"/>
      <name val="等线"/>
      <charset val="134"/>
      <scheme val="minor"/>
    </font>
    <font>
      <sz val="10"/>
      <color indexed="81"/>
      <name val="宋体"/>
      <family val="3"/>
      <charset val="134"/>
    </font>
    <font>
      <sz val="10"/>
      <color indexed="10"/>
      <name val="宋体"/>
      <family val="3"/>
      <charset val="134"/>
    </font>
    <font>
      <b/>
      <sz val="9"/>
      <color indexed="81"/>
      <name val="宋体"/>
      <family val="3"/>
      <charset val="134"/>
    </font>
    <font>
      <b/>
      <sz val="9"/>
      <color indexed="10"/>
      <name val="宋体"/>
      <family val="3"/>
      <charset val="134"/>
    </font>
    <font>
      <b/>
      <sz val="9"/>
      <color indexed="81"/>
      <name val="Tahoma"/>
      <family val="2"/>
    </font>
  </fonts>
  <fills count="13">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5" tint="0.39997558519241921"/>
        <bgColor indexed="64"/>
      </patternFill>
    </fill>
  </fills>
  <borders count="45">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s>
  <cellStyleXfs count="6">
    <xf numFmtId="0" fontId="0" fillId="0" borderId="0">
      <alignment vertical="center"/>
    </xf>
    <xf numFmtId="43" fontId="20" fillId="0" borderId="0" applyFont="0" applyFill="0" applyBorder="0" applyAlignment="0" applyProtection="0">
      <alignment vertical="center"/>
    </xf>
    <xf numFmtId="9" fontId="20"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23" fillId="0" borderId="0">
      <alignment vertical="center"/>
    </xf>
    <xf numFmtId="0" fontId="23" fillId="0" borderId="0">
      <alignment vertical="center"/>
    </xf>
  </cellStyleXfs>
  <cellXfs count="695">
    <xf numFmtId="0" fontId="0" fillId="0" borderId="0" xfId="0">
      <alignment vertical="center"/>
    </xf>
    <xf numFmtId="0" fontId="3" fillId="0" borderId="0" xfId="0" applyFont="1" applyAlignment="1">
      <alignment vertical="center" wrapText="1"/>
    </xf>
    <xf numFmtId="0" fontId="4" fillId="0" borderId="0" xfId="0" applyFont="1" applyAlignment="1">
      <alignment horizontal="justify" vertical="center" wrapText="1"/>
    </xf>
    <xf numFmtId="0" fontId="16"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Protection="1">
      <alignment vertical="center"/>
      <protection locked="0"/>
    </xf>
    <xf numFmtId="0" fontId="7" fillId="0" borderId="0" xfId="0" applyFont="1" applyAlignment="1" applyProtection="1">
      <alignment horizontal="justify" vertical="center"/>
      <protection locked="0"/>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right" vertical="center"/>
    </xf>
    <xf numFmtId="0" fontId="6" fillId="0" borderId="17" xfId="0" applyFont="1" applyBorder="1" applyAlignment="1">
      <alignment horizontal="righ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vertical="center" wrapText="1"/>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justify"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13" xfId="0" applyFont="1" applyBorder="1" applyAlignment="1" applyProtection="1">
      <alignment horizontal="left" vertical="center" indent="2"/>
      <protection locked="0"/>
    </xf>
    <xf numFmtId="0" fontId="6" fillId="0" borderId="13" xfId="0" applyFont="1" applyBorder="1" applyAlignment="1" applyProtection="1">
      <alignment horizontal="left" vertical="center" indent="4"/>
      <protection locked="0"/>
    </xf>
    <xf numFmtId="0" fontId="6" fillId="0" borderId="13" xfId="0" applyFont="1" applyBorder="1" applyAlignment="1" applyProtection="1">
      <alignment horizontal="left" vertical="center" indent="5"/>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left" vertical="center" indent="2"/>
      <protection locked="0"/>
    </xf>
    <xf numFmtId="176" fontId="6" fillId="0" borderId="11"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right" vertical="center"/>
      <protection locked="0"/>
    </xf>
    <xf numFmtId="176" fontId="6" fillId="0" borderId="17" xfId="0" applyNumberFormat="1" applyFont="1" applyBorder="1" applyAlignment="1" applyProtection="1">
      <alignment horizontal="right" vertical="center"/>
      <protection locked="0"/>
    </xf>
    <xf numFmtId="176" fontId="0" fillId="0" borderId="0" xfId="0" applyNumberFormat="1" applyAlignment="1" applyProtection="1">
      <alignment horizontal="right" vertical="center"/>
      <protection locked="0"/>
    </xf>
    <xf numFmtId="43" fontId="6" fillId="0" borderId="13" xfId="1" applyFont="1" applyBorder="1" applyAlignment="1">
      <alignment vertical="center"/>
    </xf>
    <xf numFmtId="43" fontId="6" fillId="0" borderId="14" xfId="1" applyFont="1" applyBorder="1" applyAlignment="1">
      <alignment horizontal="center" vertical="center"/>
    </xf>
    <xf numFmtId="43" fontId="6" fillId="0" borderId="14" xfId="1" applyFont="1" applyBorder="1" applyAlignment="1">
      <alignment vertical="center"/>
    </xf>
    <xf numFmtId="43" fontId="6" fillId="5" borderId="14" xfId="1" applyFont="1" applyFill="1" applyBorder="1" applyAlignment="1">
      <alignment horizontal="center" vertical="center"/>
    </xf>
    <xf numFmtId="9" fontId="6" fillId="5" borderId="14" xfId="2" applyFont="1" applyFill="1" applyBorder="1" applyAlignment="1">
      <alignment horizontal="center" vertical="center"/>
    </xf>
    <xf numFmtId="178" fontId="6" fillId="0" borderId="14" xfId="1" applyNumberFormat="1" applyFont="1" applyBorder="1" applyAlignment="1">
      <alignment horizontal="right" vertical="center"/>
    </xf>
    <xf numFmtId="43" fontId="6" fillId="5" borderId="13" xfId="1" applyFont="1" applyFill="1" applyBorder="1" applyAlignment="1">
      <alignment vertical="center"/>
    </xf>
    <xf numFmtId="43" fontId="6" fillId="5" borderId="14" xfId="1" applyFont="1" applyFill="1" applyBorder="1" applyAlignment="1">
      <alignment vertical="center"/>
    </xf>
    <xf numFmtId="0" fontId="6" fillId="5" borderId="14" xfId="0" applyFont="1" applyFill="1" applyBorder="1" applyAlignment="1">
      <alignment horizontal="right" vertical="center"/>
    </xf>
    <xf numFmtId="0" fontId="26" fillId="0" borderId="13" xfId="3" applyFont="1" applyBorder="1" applyAlignment="1" applyProtection="1">
      <alignment horizontal="left" vertical="center" indent="2"/>
    </xf>
    <xf numFmtId="176" fontId="6" fillId="4" borderId="14" xfId="0" applyNumberFormat="1" applyFont="1" applyFill="1" applyBorder="1" applyAlignment="1" applyProtection="1">
      <alignment horizontal="right" vertical="center"/>
      <protection locked="0"/>
    </xf>
    <xf numFmtId="176" fontId="6" fillId="4" borderId="14" xfId="1" applyNumberFormat="1" applyFont="1" applyFill="1" applyBorder="1" applyAlignment="1" applyProtection="1">
      <alignment horizontal="right" vertical="center"/>
      <protection hidden="1"/>
    </xf>
    <xf numFmtId="0" fontId="26" fillId="0" borderId="13" xfId="3" applyFont="1" applyBorder="1" applyAlignment="1" applyProtection="1">
      <alignment horizontal="justify" vertical="center"/>
    </xf>
    <xf numFmtId="0" fontId="26" fillId="0" borderId="13" xfId="3" applyFont="1" applyBorder="1" applyAlignment="1" applyProtection="1">
      <alignment vertical="center" wrapText="1"/>
    </xf>
    <xf numFmtId="0" fontId="26" fillId="0" borderId="13" xfId="3" applyFont="1" applyBorder="1" applyAlignment="1" applyProtection="1">
      <alignment horizontal="left" vertical="center"/>
    </xf>
    <xf numFmtId="0" fontId="26" fillId="0" borderId="13" xfId="3" applyFont="1" applyBorder="1" applyAlignment="1" applyProtection="1">
      <alignment horizontal="left" vertical="center" wrapText="1" indent="2"/>
    </xf>
    <xf numFmtId="0" fontId="26" fillId="0" borderId="16" xfId="3" applyFont="1" applyBorder="1" applyAlignment="1" applyProtection="1">
      <alignmen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3" fillId="0" borderId="0" xfId="0" applyFont="1" applyBorder="1" applyAlignment="1">
      <alignment horizontal="left"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6" fillId="0" borderId="12" xfId="0" applyFont="1" applyBorder="1" applyAlignment="1" applyProtection="1">
      <alignment horizontal="left" vertical="center" indent="2"/>
      <protection locked="0"/>
    </xf>
    <xf numFmtId="43" fontId="6" fillId="0" borderId="13" xfId="1" applyFont="1" applyBorder="1" applyAlignment="1" applyProtection="1">
      <alignment horizontal="center" vertical="center"/>
      <protection locked="0"/>
    </xf>
    <xf numFmtId="0" fontId="6" fillId="0" borderId="12" xfId="0" applyFont="1" applyBorder="1" applyAlignment="1" applyProtection="1">
      <alignment horizontal="left" vertical="center" wrapText="1" indent="2"/>
      <protection locked="0"/>
    </xf>
    <xf numFmtId="0" fontId="6" fillId="0" borderId="12" xfId="0" applyFont="1" applyBorder="1" applyAlignment="1" applyProtection="1">
      <alignment horizontal="left" vertical="center" wrapText="1" indent="4"/>
      <protection locked="0"/>
    </xf>
    <xf numFmtId="43" fontId="6" fillId="0" borderId="14" xfId="1" applyFont="1" applyBorder="1" applyAlignment="1" applyProtection="1">
      <alignment horizontal="center" vertical="center"/>
      <protection locked="0"/>
    </xf>
    <xf numFmtId="0" fontId="6" fillId="0" borderId="12" xfId="0" applyFont="1" applyBorder="1" applyAlignment="1" applyProtection="1">
      <alignment horizontal="left" vertical="center" indent="4"/>
      <protection locked="0"/>
    </xf>
    <xf numFmtId="0" fontId="6" fillId="0" borderId="32" xfId="0" applyFont="1" applyBorder="1" applyAlignment="1" applyProtection="1">
      <alignment horizontal="center" vertical="center"/>
      <protection locked="0"/>
    </xf>
    <xf numFmtId="0" fontId="6" fillId="0" borderId="15" xfId="0" applyFont="1" applyBorder="1" applyAlignment="1" applyProtection="1">
      <alignment horizontal="left" vertical="center" indent="4"/>
      <protection locked="0"/>
    </xf>
    <xf numFmtId="43" fontId="6" fillId="0" borderId="16" xfId="1" applyFont="1" applyBorder="1" applyAlignment="1" applyProtection="1">
      <alignment horizontal="center" vertical="center"/>
      <protection locked="0"/>
    </xf>
    <xf numFmtId="43" fontId="6" fillId="0" borderId="14" xfId="1" applyFont="1" applyFill="1" applyBorder="1" applyAlignment="1" applyProtection="1">
      <alignment horizontal="center" vertical="center"/>
      <protection locked="0"/>
    </xf>
    <xf numFmtId="43" fontId="6" fillId="0" borderId="17" xfId="1" applyFont="1" applyFill="1" applyBorder="1" applyAlignment="1" applyProtection="1">
      <alignment horizontal="center" vertical="center"/>
      <protection locked="0"/>
    </xf>
    <xf numFmtId="43" fontId="6" fillId="3" borderId="13" xfId="1" applyFont="1" applyFill="1" applyBorder="1" applyAlignment="1" applyProtection="1">
      <alignment horizontal="center" vertical="center"/>
      <protection locked="0"/>
    </xf>
    <xf numFmtId="0" fontId="26" fillId="0" borderId="13" xfId="3" applyFont="1" applyBorder="1" applyAlignment="1" applyProtection="1">
      <alignment vertical="center"/>
      <protection locked="0"/>
    </xf>
    <xf numFmtId="43" fontId="6" fillId="4" borderId="13" xfId="1" applyFont="1" applyFill="1" applyBorder="1" applyAlignment="1" applyProtection="1">
      <alignment horizontal="center" vertical="center"/>
      <protection locked="0"/>
    </xf>
    <xf numFmtId="0" fontId="26" fillId="0" borderId="13" xfId="3" applyFont="1" applyBorder="1" applyAlignment="1" applyProtection="1">
      <alignment horizontal="left" vertical="center" indent="2"/>
      <protection locked="0"/>
    </xf>
    <xf numFmtId="43" fontId="6" fillId="4" borderId="14" xfId="1" applyFont="1" applyFill="1" applyBorder="1" applyAlignment="1" applyProtection="1">
      <alignment horizontal="center" vertical="center"/>
      <protection locked="0"/>
    </xf>
    <xf numFmtId="0" fontId="6" fillId="0" borderId="13" xfId="0" applyFont="1" applyBorder="1" applyAlignment="1" applyProtection="1">
      <alignment horizontal="left" vertical="center" wrapText="1" indent="2"/>
      <protection locked="0"/>
    </xf>
    <xf numFmtId="0" fontId="26" fillId="0" borderId="13" xfId="3" applyFont="1" applyBorder="1" applyAlignment="1" applyProtection="1">
      <alignment horizontal="left" vertical="center" indent="5"/>
      <protection locked="0"/>
    </xf>
    <xf numFmtId="0" fontId="6" fillId="0" borderId="13" xfId="0" applyFont="1" applyBorder="1" applyAlignment="1" applyProtection="1">
      <alignment horizontal="left" vertical="center" wrapText="1"/>
      <protection locked="0"/>
    </xf>
    <xf numFmtId="0" fontId="26" fillId="0" borderId="13" xfId="3" applyFont="1" applyBorder="1" applyAlignment="1" applyProtection="1">
      <alignment vertical="center" wrapText="1"/>
      <protection locked="0"/>
    </xf>
    <xf numFmtId="43" fontId="6" fillId="4" borderId="13" xfId="1" applyFont="1" applyFill="1" applyBorder="1" applyAlignment="1" applyProtection="1">
      <alignment horizontal="right" vertical="center"/>
      <protection locked="0"/>
    </xf>
    <xf numFmtId="0" fontId="26" fillId="0" borderId="13" xfId="3" applyFont="1" applyBorder="1" applyAlignment="1" applyProtection="1">
      <alignment horizontal="left" vertical="center" wrapText="1" indent="2"/>
      <protection locked="0"/>
    </xf>
    <xf numFmtId="0" fontId="8" fillId="0" borderId="16" xfId="0" applyFont="1" applyBorder="1" applyAlignment="1" applyProtection="1">
      <alignment horizontal="left" vertical="center"/>
      <protection locked="0"/>
    </xf>
    <xf numFmtId="43" fontId="6" fillId="3" borderId="16" xfId="1"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left" vertical="center"/>
    </xf>
    <xf numFmtId="43" fontId="6" fillId="3" borderId="13" xfId="1" applyFont="1" applyFill="1" applyBorder="1" applyAlignment="1" applyProtection="1">
      <alignment horizontal="right" vertical="center"/>
    </xf>
    <xf numFmtId="43" fontId="6" fillId="0" borderId="13" xfId="1" applyFont="1" applyBorder="1" applyAlignment="1" applyProtection="1">
      <alignment horizontal="center" vertical="center"/>
    </xf>
    <xf numFmtId="43" fontId="6" fillId="4" borderId="13" xfId="1" applyFont="1" applyFill="1" applyBorder="1" applyAlignment="1" applyProtection="1">
      <alignment horizontal="center" vertical="center"/>
    </xf>
    <xf numFmtId="43" fontId="6" fillId="0" borderId="14" xfId="1" applyFont="1" applyBorder="1" applyAlignment="1" applyProtection="1">
      <alignment horizontal="center" vertical="center"/>
    </xf>
    <xf numFmtId="43" fontId="6" fillId="4" borderId="14" xfId="1" applyFont="1" applyFill="1" applyBorder="1" applyAlignment="1" applyProtection="1">
      <alignment horizontal="center" vertical="center"/>
    </xf>
    <xf numFmtId="0" fontId="6" fillId="0" borderId="13" xfId="0" applyFont="1" applyBorder="1" applyAlignment="1" applyProtection="1">
      <alignment horizontal="left" vertical="center" wrapText="1" indent="2"/>
    </xf>
    <xf numFmtId="0" fontId="6" fillId="0" borderId="13" xfId="0" applyFont="1" applyBorder="1" applyAlignment="1" applyProtection="1">
      <alignment horizontal="left" vertical="center" indent="2"/>
    </xf>
    <xf numFmtId="0" fontId="6" fillId="0" borderId="13" xfId="0" applyFont="1" applyBorder="1" applyAlignment="1" applyProtection="1">
      <alignment horizontal="left" vertical="center" wrapText="1"/>
    </xf>
    <xf numFmtId="43" fontId="6" fillId="3" borderId="14" xfId="1" applyFont="1" applyFill="1" applyBorder="1" applyAlignment="1" applyProtection="1">
      <alignment horizontal="right" vertical="center"/>
    </xf>
    <xf numFmtId="43" fontId="6" fillId="4" borderId="13" xfId="1" applyFont="1" applyFill="1" applyBorder="1" applyAlignment="1" applyProtection="1">
      <alignment horizontal="right" vertical="center"/>
    </xf>
    <xf numFmtId="0" fontId="6" fillId="0" borderId="15" xfId="0" applyFont="1" applyBorder="1" applyAlignment="1" applyProtection="1">
      <alignment horizontal="center" vertical="center"/>
    </xf>
    <xf numFmtId="43" fontId="6" fillId="3" borderId="16" xfId="1" applyFont="1" applyFill="1" applyBorder="1" applyAlignment="1" applyProtection="1">
      <alignment horizontal="right" vertical="center"/>
    </xf>
    <xf numFmtId="43" fontId="6" fillId="8" borderId="13" xfId="1" applyFont="1" applyFill="1" applyBorder="1" applyAlignment="1" applyProtection="1">
      <alignment horizontal="right" vertical="center"/>
    </xf>
    <xf numFmtId="43" fontId="6" fillId="8" borderId="14" xfId="1" applyFont="1" applyFill="1" applyBorder="1" applyAlignment="1" applyProtection="1">
      <alignment horizontal="right" vertical="center"/>
    </xf>
    <xf numFmtId="43" fontId="6" fillId="8" borderId="14" xfId="1" applyFont="1" applyFill="1" applyBorder="1" applyAlignment="1" applyProtection="1">
      <alignment horizontal="center" vertical="center"/>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3" fontId="6" fillId="0" borderId="13" xfId="1" applyFont="1" applyBorder="1" applyAlignment="1" applyProtection="1">
      <alignment vertical="center"/>
      <protection locked="0"/>
    </xf>
    <xf numFmtId="0" fontId="6" fillId="0" borderId="16" xfId="0" applyFont="1" applyBorder="1" applyAlignment="1" applyProtection="1">
      <alignment horizontal="left" vertical="center"/>
      <protection locked="0"/>
    </xf>
    <xf numFmtId="0" fontId="0" fillId="0" borderId="0" xfId="0" applyFill="1" applyProtection="1">
      <alignment vertical="center"/>
      <protection locked="0"/>
    </xf>
    <xf numFmtId="43" fontId="6" fillId="4" borderId="13" xfId="1" applyFont="1" applyFill="1" applyBorder="1" applyAlignment="1" applyProtection="1">
      <alignment vertical="center"/>
    </xf>
    <xf numFmtId="43" fontId="6" fillId="9" borderId="14" xfId="1" applyFont="1" applyFill="1" applyBorder="1" applyAlignment="1" applyProtection="1">
      <alignment vertical="center"/>
    </xf>
    <xf numFmtId="43" fontId="6" fillId="4" borderId="16" xfId="1" applyFont="1" applyFill="1" applyBorder="1" applyAlignment="1" applyProtection="1">
      <alignment vertical="center"/>
    </xf>
    <xf numFmtId="43" fontId="6" fillId="9" borderId="17" xfId="1" applyFont="1" applyFill="1" applyBorder="1" applyAlignment="1" applyProtection="1">
      <alignment vertical="center"/>
    </xf>
    <xf numFmtId="0" fontId="6" fillId="0" borderId="13" xfId="0" applyFont="1" applyBorder="1" applyAlignment="1" applyProtection="1">
      <alignment horizontal="right" vertical="center"/>
      <protection locked="0"/>
    </xf>
    <xf numFmtId="177" fontId="6" fillId="3" borderId="13" xfId="0" applyNumberFormat="1" applyFont="1" applyFill="1" applyBorder="1" applyAlignment="1" applyProtection="1">
      <alignment horizontal="right" vertical="center"/>
    </xf>
    <xf numFmtId="177" fontId="6" fillId="3" borderId="14" xfId="0" applyNumberFormat="1" applyFont="1" applyFill="1" applyBorder="1" applyAlignment="1" applyProtection="1">
      <alignment horizontal="right" vertical="center"/>
    </xf>
    <xf numFmtId="177" fontId="6" fillId="3" borderId="16" xfId="0" applyNumberFormat="1" applyFont="1" applyFill="1" applyBorder="1" applyAlignment="1" applyProtection="1">
      <alignment horizontal="right" vertical="center"/>
    </xf>
    <xf numFmtId="177" fontId="6" fillId="3" borderId="17" xfId="0" applyNumberFormat="1" applyFont="1" applyFill="1" applyBorder="1" applyAlignment="1" applyProtection="1">
      <alignment horizontal="right" vertical="center"/>
    </xf>
    <xf numFmtId="0" fontId="8"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justify" vertical="center" wrapText="1"/>
    </xf>
    <xf numFmtId="0" fontId="6" fillId="0" borderId="14"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3" fontId="6" fillId="0" borderId="13" xfId="1" applyFont="1" applyBorder="1" applyAlignment="1" applyProtection="1">
      <alignment horizontal="right"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left" vertical="center" wrapText="1"/>
      <protection locked="0"/>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3" xfId="0" applyFont="1" applyBorder="1" applyAlignment="1" applyProtection="1">
      <alignment vertical="center" wrapText="1"/>
    </xf>
    <xf numFmtId="0" fontId="6" fillId="0" borderId="16" xfId="0" applyFont="1" applyBorder="1" applyAlignment="1" applyProtection="1">
      <alignment horizontal="left" vertical="center" wrapText="1"/>
    </xf>
    <xf numFmtId="43" fontId="6" fillId="4" borderId="13" xfId="1" applyFont="1" applyFill="1" applyBorder="1" applyAlignment="1" applyProtection="1">
      <alignment horizontal="right" vertical="center" wrapText="1"/>
    </xf>
    <xf numFmtId="0" fontId="6" fillId="4" borderId="13" xfId="0" applyFont="1" applyFill="1" applyBorder="1" applyAlignment="1" applyProtection="1">
      <alignment horizontal="center" vertical="center" wrapText="1"/>
    </xf>
    <xf numFmtId="9" fontId="6" fillId="4" borderId="13" xfId="0" applyNumberFormat="1" applyFont="1" applyFill="1" applyBorder="1" applyAlignment="1" applyProtection="1">
      <alignment horizontal="center" vertical="center" wrapText="1"/>
    </xf>
    <xf numFmtId="10" fontId="6" fillId="4" borderId="13" xfId="0" applyNumberFormat="1"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43" fontId="6" fillId="4" borderId="16" xfId="1" applyFont="1" applyFill="1" applyBorder="1" applyAlignment="1" applyProtection="1">
      <alignment horizontal="right" vertical="center" wrapText="1"/>
    </xf>
    <xf numFmtId="43" fontId="6" fillId="4" borderId="14" xfId="1" applyFont="1" applyFill="1" applyBorder="1" applyAlignment="1" applyProtection="1">
      <alignment horizontal="center" vertical="center" wrapText="1"/>
    </xf>
    <xf numFmtId="43" fontId="6" fillId="4" borderId="14" xfId="1" applyFont="1" applyFill="1" applyBorder="1" applyAlignment="1" applyProtection="1">
      <alignment horizontal="right" vertical="center" wrapText="1"/>
    </xf>
    <xf numFmtId="10" fontId="6" fillId="0" borderId="14" xfId="2" applyNumberFormat="1" applyFont="1" applyBorder="1" applyAlignment="1" applyProtection="1">
      <alignment horizontal="right" vertical="center"/>
      <protection locked="0"/>
    </xf>
    <xf numFmtId="0" fontId="6" fillId="0" borderId="9" xfId="0" applyFont="1" applyBorder="1" applyAlignment="1" applyProtection="1">
      <alignment horizontal="center" vertical="center"/>
    </xf>
    <xf numFmtId="176" fontId="6" fillId="0" borderId="11" xfId="0" applyNumberFormat="1" applyFont="1" applyBorder="1" applyAlignment="1" applyProtection="1">
      <alignment horizontal="center" vertical="center"/>
    </xf>
    <xf numFmtId="0" fontId="6" fillId="0" borderId="13" xfId="0" applyFont="1" applyBorder="1" applyAlignment="1" applyProtection="1">
      <alignment horizontal="justify" vertical="center"/>
    </xf>
    <xf numFmtId="0" fontId="6" fillId="0" borderId="16" xfId="0" applyFont="1" applyBorder="1" applyAlignment="1" applyProtection="1">
      <alignment horizontal="left" vertical="center"/>
    </xf>
    <xf numFmtId="176" fontId="6" fillId="3" borderId="14" xfId="0" applyNumberFormat="1" applyFont="1" applyFill="1" applyBorder="1" applyAlignment="1" applyProtection="1">
      <alignment horizontal="right" vertical="center"/>
    </xf>
    <xf numFmtId="176" fontId="6" fillId="3" borderId="17"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indent="2"/>
      <protection locked="0"/>
    </xf>
    <xf numFmtId="0" fontId="5" fillId="0" borderId="16" xfId="0" applyFont="1" applyBorder="1" applyAlignment="1" applyProtection="1">
      <alignment horizontal="left" vertical="center" wrapText="1"/>
      <protection locked="0"/>
    </xf>
    <xf numFmtId="0" fontId="5" fillId="0" borderId="15" xfId="0" applyFont="1" applyBorder="1" applyAlignment="1" applyProtection="1">
      <alignment horizontal="center" vertical="center"/>
    </xf>
    <xf numFmtId="0" fontId="5" fillId="0" borderId="13" xfId="0" applyFont="1" applyBorder="1" applyAlignment="1" applyProtection="1">
      <alignment horizontal="left" vertical="center"/>
    </xf>
    <xf numFmtId="43" fontId="5" fillId="4" borderId="13" xfId="1" applyFont="1" applyFill="1" applyBorder="1" applyAlignment="1" applyProtection="1">
      <alignment horizontal="right" vertical="center"/>
    </xf>
    <xf numFmtId="43" fontId="5" fillId="4" borderId="13" xfId="1" applyFont="1" applyFill="1" applyBorder="1" applyAlignment="1" applyProtection="1">
      <alignment horizontal="center" vertical="center"/>
    </xf>
    <xf numFmtId="0" fontId="6" fillId="4" borderId="13" xfId="0" applyFont="1" applyFill="1" applyBorder="1" applyAlignment="1" applyProtection="1">
      <alignment horizontal="center" vertical="center"/>
      <protection locked="0"/>
    </xf>
    <xf numFmtId="43" fontId="6" fillId="4" borderId="14" xfId="1" applyFont="1" applyFill="1" applyBorder="1" applyAlignment="1" applyProtection="1">
      <alignment horizontal="right" vertical="center"/>
      <protection locked="0"/>
    </xf>
    <xf numFmtId="0" fontId="6" fillId="0" borderId="14" xfId="0" applyFont="1" applyBorder="1" applyAlignment="1" applyProtection="1">
      <alignment horizontal="left" vertical="center"/>
      <protection locked="0"/>
    </xf>
    <xf numFmtId="0" fontId="6" fillId="4" borderId="13" xfId="0" applyFont="1" applyFill="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4" borderId="13" xfId="0" applyFont="1" applyFill="1" applyBorder="1" applyAlignment="1" applyProtection="1">
      <alignment horizontal="center" vertical="center"/>
    </xf>
    <xf numFmtId="43" fontId="6" fillId="4" borderId="14" xfId="1" applyFont="1" applyFill="1" applyBorder="1" applyAlignment="1" applyProtection="1">
      <alignment horizontal="right" vertical="center"/>
    </xf>
    <xf numFmtId="0" fontId="6" fillId="0" borderId="16" xfId="0" applyFont="1" applyBorder="1" applyAlignment="1" applyProtection="1">
      <alignment horizontal="center" vertical="center"/>
    </xf>
    <xf numFmtId="0" fontId="5" fillId="0" borderId="12" xfId="0" applyFont="1" applyBorder="1" applyAlignment="1" applyProtection="1">
      <alignment horizontal="center" vertical="center" wrapText="1"/>
      <protection locked="0"/>
    </xf>
    <xf numFmtId="43" fontId="21" fillId="0" borderId="13" xfId="1" applyFont="1" applyBorder="1" applyAlignment="1" applyProtection="1">
      <alignment horizontal="right" vertical="center" wrapText="1"/>
      <protection locked="0"/>
    </xf>
    <xf numFmtId="43" fontId="21" fillId="0" borderId="13" xfId="1" applyFont="1" applyBorder="1" applyAlignment="1" applyProtection="1">
      <alignment horizontal="right" vertical="center"/>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xf>
    <xf numFmtId="43" fontId="21" fillId="4" borderId="13" xfId="1" applyFont="1" applyFill="1" applyBorder="1" applyAlignment="1" applyProtection="1">
      <alignment vertical="center" wrapText="1"/>
    </xf>
    <xf numFmtId="0" fontId="5" fillId="0" borderId="15" xfId="0" applyFont="1" applyBorder="1" applyAlignment="1" applyProtection="1">
      <alignment horizontal="center" vertical="center" wrapText="1"/>
    </xf>
    <xf numFmtId="0" fontId="6" fillId="0" borderId="16" xfId="0" applyFont="1" applyBorder="1" applyAlignment="1" applyProtection="1">
      <alignment horizontal="justify" vertical="center"/>
    </xf>
    <xf numFmtId="43" fontId="21" fillId="4" borderId="13" xfId="1" applyFont="1" applyFill="1" applyBorder="1" applyAlignment="1" applyProtection="1">
      <alignment horizontal="right" vertical="center"/>
    </xf>
    <xf numFmtId="43" fontId="21" fillId="4" borderId="14" xfId="1" applyFont="1" applyFill="1" applyBorder="1" applyAlignment="1" applyProtection="1">
      <alignment horizontal="right" vertical="center"/>
    </xf>
    <xf numFmtId="43" fontId="21" fillId="4" borderId="16" xfId="1" applyFont="1" applyFill="1" applyBorder="1" applyAlignment="1" applyProtection="1">
      <alignment horizontal="right" vertical="center"/>
    </xf>
    <xf numFmtId="43" fontId="6" fillId="0" borderId="13" xfId="1" applyFont="1" applyBorder="1" applyAlignment="1" applyProtection="1">
      <alignment vertical="center" wrapText="1"/>
      <protection locked="0"/>
    </xf>
    <xf numFmtId="0" fontId="6" fillId="0" borderId="1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43" fontId="6" fillId="4" borderId="13" xfId="1" applyFont="1" applyFill="1" applyBorder="1" applyAlignment="1" applyProtection="1">
      <alignment vertical="center" wrapText="1"/>
    </xf>
    <xf numFmtId="43" fontId="6" fillId="4" borderId="16" xfId="1" applyFont="1" applyFill="1" applyBorder="1" applyAlignment="1" applyProtection="1">
      <alignment vertical="center" wrapText="1"/>
    </xf>
    <xf numFmtId="43" fontId="6" fillId="4" borderId="14" xfId="1" applyFont="1" applyFill="1" applyBorder="1" applyAlignment="1" applyProtection="1">
      <alignment vertical="center" wrapText="1"/>
    </xf>
    <xf numFmtId="43" fontId="6" fillId="4" borderId="17" xfId="1" applyFont="1" applyFill="1" applyBorder="1" applyAlignment="1" applyProtection="1">
      <alignment vertical="center" wrapText="1"/>
    </xf>
    <xf numFmtId="43" fontId="6" fillId="0" borderId="14" xfId="1" applyFont="1" applyBorder="1" applyAlignment="1" applyProtection="1">
      <alignment horizontal="right" vertical="center"/>
      <protection locked="0"/>
    </xf>
    <xf numFmtId="43" fontId="0" fillId="0" borderId="0" xfId="1" applyFont="1" applyAlignment="1" applyProtection="1">
      <alignment horizontal="right" vertical="center"/>
      <protection locked="0"/>
    </xf>
    <xf numFmtId="43" fontId="6" fillId="0" borderId="11" xfId="1" applyFont="1" applyBorder="1" applyAlignment="1" applyProtection="1">
      <alignment horizontal="center" vertical="center"/>
    </xf>
    <xf numFmtId="43" fontId="6" fillId="3" borderId="17" xfId="1" applyFont="1" applyFill="1" applyBorder="1" applyAlignment="1" applyProtection="1">
      <alignment horizontal="right" vertical="center"/>
    </xf>
    <xf numFmtId="43" fontId="6" fillId="0" borderId="14" xfId="1" applyFont="1" applyBorder="1" applyAlignment="1" applyProtection="1">
      <alignment vertical="center"/>
      <protection locked="0"/>
    </xf>
    <xf numFmtId="43" fontId="8" fillId="0" borderId="13" xfId="1" applyFont="1" applyBorder="1" applyAlignment="1" applyProtection="1">
      <alignment vertical="center"/>
      <protection locked="0"/>
    </xf>
    <xf numFmtId="43" fontId="7" fillId="0" borderId="13" xfId="1" applyFont="1" applyBorder="1" applyAlignment="1" applyProtection="1">
      <alignment vertical="center"/>
      <protection locked="0"/>
    </xf>
    <xf numFmtId="43" fontId="7" fillId="0" borderId="14" xfId="1" applyFont="1" applyBorder="1" applyAlignment="1" applyProtection="1">
      <alignment vertical="center"/>
      <protection locked="0"/>
    </xf>
    <xf numFmtId="43" fontId="21" fillId="0" borderId="13" xfId="1" applyFont="1" applyBorder="1" applyAlignment="1" applyProtection="1">
      <alignment vertical="center"/>
      <protection locked="0"/>
    </xf>
    <xf numFmtId="43" fontId="23" fillId="0" borderId="13" xfId="1" applyFont="1" applyBorder="1" applyAlignment="1" applyProtection="1">
      <alignment vertical="center"/>
      <protection locked="0"/>
    </xf>
    <xf numFmtId="43" fontId="23" fillId="0" borderId="14" xfId="1" applyFont="1" applyBorder="1" applyAlignment="1" applyProtection="1">
      <alignment vertical="center"/>
      <protection locked="0"/>
    </xf>
    <xf numFmtId="43" fontId="6" fillId="4" borderId="14" xfId="1" applyFont="1" applyFill="1" applyBorder="1" applyAlignment="1" applyProtection="1">
      <alignment vertical="center"/>
    </xf>
    <xf numFmtId="43" fontId="21" fillId="4" borderId="13" xfId="1" applyFont="1" applyFill="1" applyBorder="1" applyAlignment="1" applyProtection="1">
      <alignment vertical="center"/>
    </xf>
    <xf numFmtId="43" fontId="21" fillId="4" borderId="14" xfId="1" applyFont="1" applyFill="1" applyBorder="1" applyAlignment="1" applyProtection="1">
      <alignment vertical="center"/>
    </xf>
    <xf numFmtId="43" fontId="21" fillId="4" borderId="16" xfId="1" applyFont="1" applyFill="1" applyBorder="1" applyAlignment="1" applyProtection="1">
      <alignment vertical="center"/>
    </xf>
    <xf numFmtId="43" fontId="21" fillId="4" borderId="17" xfId="1" applyFont="1" applyFill="1" applyBorder="1" applyAlignment="1" applyProtection="1">
      <alignment vertical="center"/>
    </xf>
    <xf numFmtId="43" fontId="6" fillId="0" borderId="13" xfId="1" applyFont="1" applyBorder="1" applyAlignment="1" applyProtection="1">
      <alignment horizontal="right" vertical="center"/>
      <protection locked="0"/>
    </xf>
    <xf numFmtId="43" fontId="6" fillId="4" borderId="17" xfId="1" applyFont="1" applyFill="1" applyBorder="1" applyAlignment="1" applyProtection="1">
      <alignment horizontal="right" vertical="center"/>
    </xf>
    <xf numFmtId="43" fontId="6" fillId="0" borderId="14" xfId="1" applyFont="1" applyBorder="1" applyAlignment="1" applyProtection="1">
      <alignment horizontal="right" vertical="center" wrapText="1"/>
      <protection locked="0"/>
    </xf>
    <xf numFmtId="43" fontId="6" fillId="2" borderId="14" xfId="1" applyFont="1" applyFill="1" applyBorder="1" applyAlignment="1" applyProtection="1">
      <alignment horizontal="right" vertical="center" wrapText="1"/>
      <protection locked="0"/>
    </xf>
    <xf numFmtId="43" fontId="9" fillId="0" borderId="14" xfId="1" applyFont="1" applyBorder="1" applyAlignment="1" applyProtection="1">
      <alignment horizontal="right" vertical="center" wrapText="1"/>
      <protection locked="0"/>
    </xf>
    <xf numFmtId="43" fontId="6" fillId="0" borderId="11" xfId="1" applyFont="1" applyBorder="1" applyAlignment="1" applyProtection="1">
      <alignment horizontal="center" vertical="center" wrapText="1"/>
    </xf>
    <xf numFmtId="43" fontId="6" fillId="3" borderId="14" xfId="1" applyFont="1" applyFill="1" applyBorder="1" applyAlignment="1" applyProtection="1">
      <alignment horizontal="right" vertical="center" wrapText="1"/>
    </xf>
    <xf numFmtId="0" fontId="6" fillId="2" borderId="13" xfId="0" applyFont="1" applyFill="1" applyBorder="1" applyAlignment="1" applyProtection="1">
      <alignment horizontal="left" vertical="center" wrapText="1" indent="4"/>
    </xf>
    <xf numFmtId="0" fontId="6" fillId="2" borderId="13" xfId="0" applyFont="1" applyFill="1" applyBorder="1" applyAlignment="1" applyProtection="1">
      <alignment horizontal="left" vertical="center" wrapText="1" indent="7"/>
    </xf>
    <xf numFmtId="0" fontId="6" fillId="2" borderId="13" xfId="0" applyFont="1" applyFill="1" applyBorder="1" applyAlignment="1" applyProtection="1">
      <alignment horizontal="left" vertical="center" wrapText="1" indent="2"/>
    </xf>
    <xf numFmtId="0" fontId="6" fillId="0" borderId="13" xfId="0" applyFont="1" applyBorder="1" applyAlignment="1" applyProtection="1">
      <alignment horizontal="left" vertical="center" wrapText="1" indent="4"/>
    </xf>
    <xf numFmtId="43" fontId="6" fillId="3" borderId="17" xfId="1" applyFont="1" applyFill="1" applyBorder="1" applyAlignment="1" applyProtection="1">
      <alignment horizontal="right" vertical="center" wrapText="1"/>
    </xf>
    <xf numFmtId="0" fontId="10" fillId="0" borderId="13" xfId="0" applyFont="1" applyBorder="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6" fillId="0" borderId="17" xfId="0" applyFont="1" applyBorder="1" applyAlignment="1" applyProtection="1">
      <alignment horizontal="right" vertical="center"/>
      <protection locked="0"/>
    </xf>
    <xf numFmtId="43" fontId="6" fillId="4" borderId="14" xfId="0" applyNumberFormat="1" applyFont="1" applyFill="1" applyBorder="1" applyAlignment="1" applyProtection="1">
      <alignment horizontal="right" vertical="center"/>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right" vertical="center" wrapText="1"/>
      <protection locked="0"/>
    </xf>
    <xf numFmtId="43" fontId="21" fillId="0" borderId="14" xfId="1" applyFont="1" applyBorder="1" applyAlignment="1" applyProtection="1">
      <alignment horizontal="right" vertical="center" wrapText="1"/>
      <protection locked="0"/>
    </xf>
    <xf numFmtId="43" fontId="21" fillId="2" borderId="14" xfId="1" applyFont="1" applyFill="1" applyBorder="1" applyAlignment="1" applyProtection="1">
      <alignment horizontal="right" vertical="center" wrapText="1"/>
      <protection locked="0"/>
    </xf>
    <xf numFmtId="0" fontId="6" fillId="2" borderId="15" xfId="0" applyFont="1" applyFill="1" applyBorder="1" applyAlignment="1" applyProtection="1">
      <alignment horizontal="center" vertical="center" wrapText="1"/>
      <protection locked="0"/>
    </xf>
    <xf numFmtId="0" fontId="0" fillId="0" borderId="0" xfId="0" applyAlignment="1" applyProtection="1">
      <alignment horizontal="right" vertical="center"/>
      <protection locked="0"/>
    </xf>
    <xf numFmtId="43" fontId="24" fillId="5" borderId="14" xfId="1" applyFont="1" applyFill="1" applyBorder="1" applyAlignment="1" applyProtection="1">
      <alignment horizontal="right" vertical="center" wrapText="1"/>
    </xf>
    <xf numFmtId="43" fontId="21" fillId="5" borderId="14" xfId="1" applyFont="1" applyFill="1" applyBorder="1" applyAlignment="1" applyProtection="1">
      <alignment horizontal="right" vertical="center" wrapText="1"/>
    </xf>
    <xf numFmtId="43" fontId="21" fillId="5" borderId="17" xfId="1" applyFont="1" applyFill="1" applyBorder="1" applyAlignment="1" applyProtection="1">
      <alignment horizontal="right" vertical="center" wrapText="1"/>
    </xf>
    <xf numFmtId="0" fontId="6" fillId="0" borderId="13" xfId="0" applyFont="1" applyBorder="1" applyAlignment="1" applyProtection="1">
      <alignment horizontal="right" vertical="center" wrapText="1"/>
      <protection locked="0"/>
    </xf>
    <xf numFmtId="43" fontId="8" fillId="4" borderId="13" xfId="1" applyFont="1" applyFill="1" applyBorder="1" applyAlignment="1" applyProtection="1">
      <alignment horizontal="center" vertical="center"/>
      <protection locked="0"/>
    </xf>
    <xf numFmtId="43" fontId="8" fillId="4" borderId="13" xfId="1" applyFont="1" applyFill="1" applyBorder="1" applyAlignment="1" applyProtection="1">
      <alignment vertic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9" fontId="6" fillId="0" borderId="13" xfId="0" applyNumberFormat="1" applyFont="1" applyBorder="1" applyAlignment="1" applyProtection="1">
      <alignment horizontal="center" vertical="center" wrapText="1"/>
      <protection locked="0"/>
    </xf>
    <xf numFmtId="9" fontId="6" fillId="0" borderId="14"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43" fontId="7" fillId="0" borderId="13" xfId="1" applyFont="1" applyBorder="1" applyAlignment="1" applyProtection="1">
      <alignment horizontal="center" vertical="center" wrapText="1"/>
      <protection locked="0"/>
    </xf>
    <xf numFmtId="43" fontId="7" fillId="0" borderId="14" xfId="1" applyFont="1" applyBorder="1" applyAlignment="1" applyProtection="1">
      <alignment horizontal="center" vertical="center" wrapText="1"/>
      <protection locked="0"/>
    </xf>
    <xf numFmtId="43" fontId="6" fillId="0" borderId="13" xfId="1" applyFont="1" applyBorder="1" applyAlignment="1" applyProtection="1">
      <alignment horizontal="center" vertical="center" wrapText="1"/>
      <protection locked="0"/>
    </xf>
    <xf numFmtId="43" fontId="6" fillId="5" borderId="13" xfId="1" applyFont="1" applyFill="1" applyBorder="1" applyAlignment="1" applyProtection="1">
      <alignment horizontal="center" vertical="center" wrapText="1"/>
    </xf>
    <xf numFmtId="43" fontId="7" fillId="5" borderId="13" xfId="1" applyFont="1" applyFill="1" applyBorder="1" applyAlignment="1" applyProtection="1">
      <alignment horizontal="center" vertical="center" wrapText="1"/>
    </xf>
    <xf numFmtId="43" fontId="7" fillId="5" borderId="14" xfId="1" applyFont="1" applyFill="1" applyBorder="1" applyAlignment="1" applyProtection="1">
      <alignment horizontal="center" vertical="center" wrapText="1"/>
    </xf>
    <xf numFmtId="43" fontId="6" fillId="5" borderId="16" xfId="1" applyFont="1" applyFill="1" applyBorder="1" applyAlignment="1" applyProtection="1">
      <alignment horizontal="center" vertical="center" wrapText="1"/>
    </xf>
    <xf numFmtId="0" fontId="5" fillId="0" borderId="9" xfId="0" applyFont="1" applyBorder="1" applyAlignment="1" applyProtection="1">
      <alignment horizontal="justify" vertical="center"/>
      <protection locked="0"/>
    </xf>
    <xf numFmtId="43" fontId="5" fillId="0" borderId="11" xfId="1"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43" fontId="5" fillId="0" borderId="14" xfId="1" applyFont="1" applyBorder="1" applyAlignment="1" applyProtection="1">
      <alignment horizontal="right" vertical="center"/>
      <protection locked="0"/>
    </xf>
    <xf numFmtId="0" fontId="5" fillId="0" borderId="15" xfId="0" applyFont="1" applyBorder="1" applyAlignment="1" applyProtection="1">
      <alignment horizontal="left" vertical="center"/>
      <protection locked="0"/>
    </xf>
    <xf numFmtId="43" fontId="0" fillId="0" borderId="0" xfId="1" applyFont="1" applyProtection="1">
      <alignment vertical="center"/>
      <protection locked="0"/>
    </xf>
    <xf numFmtId="43" fontId="5" fillId="4" borderId="14" xfId="1" applyFont="1" applyFill="1" applyBorder="1" applyAlignment="1" applyProtection="1">
      <alignment horizontal="right" vertical="center"/>
    </xf>
    <xf numFmtId="43" fontId="5" fillId="5" borderId="14" xfId="1" applyFont="1" applyFill="1" applyBorder="1" applyAlignment="1" applyProtection="1">
      <alignment horizontal="right" vertical="center"/>
    </xf>
    <xf numFmtId="43" fontId="5" fillId="5" borderId="17" xfId="1" applyFont="1" applyFill="1" applyBorder="1" applyAlignment="1" applyProtection="1">
      <alignment horizontal="right" vertical="center"/>
    </xf>
    <xf numFmtId="0" fontId="6" fillId="5" borderId="14" xfId="0" applyFont="1" applyFill="1" applyBorder="1" applyAlignment="1" applyProtection="1">
      <alignment horizontal="right" vertical="center" wrapText="1"/>
    </xf>
    <xf numFmtId="43" fontId="6" fillId="5" borderId="14" xfId="1" applyFont="1" applyFill="1" applyBorder="1" applyAlignment="1" applyProtection="1">
      <alignment horizontal="right" vertical="center" wrapText="1"/>
    </xf>
    <xf numFmtId="0" fontId="6" fillId="0" borderId="14"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5" borderId="14"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16" xfId="0" applyBorder="1" applyAlignment="1" applyProtection="1">
      <alignment vertical="center" wrapText="1"/>
      <protection locked="0"/>
    </xf>
    <xf numFmtId="43" fontId="6" fillId="5" borderId="13" xfId="1" applyFont="1" applyFill="1" applyBorder="1" applyAlignment="1" applyProtection="1">
      <alignment vertical="center"/>
    </xf>
    <xf numFmtId="43" fontId="6" fillId="5" borderId="13" xfId="1" applyFont="1" applyFill="1" applyBorder="1" applyAlignment="1" applyProtection="1">
      <alignment horizontal="right" vertical="center"/>
    </xf>
    <xf numFmtId="43" fontId="6" fillId="5" borderId="14" xfId="0" applyNumberFormat="1" applyFont="1" applyFill="1" applyBorder="1" applyAlignment="1" applyProtection="1">
      <alignment horizontal="right" vertical="center"/>
    </xf>
    <xf numFmtId="0" fontId="5" fillId="0" borderId="14" xfId="0" applyFont="1" applyBorder="1" applyAlignment="1" applyProtection="1">
      <alignment horizontal="center" vertical="center" wrapText="1"/>
      <protection locked="0"/>
    </xf>
    <xf numFmtId="0" fontId="5" fillId="0" borderId="13" xfId="0" applyFont="1" applyBorder="1" applyAlignment="1" applyProtection="1">
      <alignment horizontal="right" vertical="center" wrapText="1"/>
      <protection locked="0"/>
    </xf>
    <xf numFmtId="0" fontId="5" fillId="0" borderId="16" xfId="0" applyFont="1" applyBorder="1" applyAlignment="1" applyProtection="1">
      <alignment horizontal="center" vertical="center" wrapText="1"/>
      <protection locked="0"/>
    </xf>
    <xf numFmtId="0" fontId="5" fillId="0" borderId="16" xfId="0" applyFont="1" applyBorder="1" applyAlignment="1" applyProtection="1">
      <alignment horizontal="right" vertical="center" wrapText="1"/>
      <protection locked="0"/>
    </xf>
    <xf numFmtId="43" fontId="5" fillId="5" borderId="13" xfId="1" applyFont="1" applyFill="1" applyBorder="1" applyAlignment="1" applyProtection="1">
      <alignment horizontal="right" vertical="center" wrapText="1"/>
    </xf>
    <xf numFmtId="43" fontId="5" fillId="5" borderId="14" xfId="0" applyNumberFormat="1" applyFont="1" applyFill="1" applyBorder="1" applyAlignment="1" applyProtection="1">
      <alignment horizontal="right" vertical="center" wrapText="1"/>
    </xf>
    <xf numFmtId="43" fontId="5" fillId="5" borderId="16" xfId="0" applyNumberFormat="1" applyFont="1" applyFill="1" applyBorder="1" applyAlignment="1" applyProtection="1">
      <alignment horizontal="right" vertical="center" wrapText="1"/>
    </xf>
    <xf numFmtId="43" fontId="5" fillId="5" borderId="16" xfId="1" applyFont="1" applyFill="1" applyBorder="1" applyAlignment="1" applyProtection="1">
      <alignment vertical="center" wrapText="1"/>
    </xf>
    <xf numFmtId="43" fontId="5" fillId="5" borderId="16" xfId="1" applyFont="1" applyFill="1" applyBorder="1" applyAlignment="1" applyProtection="1">
      <alignment horizontal="right" vertical="center" wrapText="1"/>
    </xf>
    <xf numFmtId="43" fontId="5" fillId="5" borderId="13" xfId="0" applyNumberFormat="1" applyFont="1" applyFill="1" applyBorder="1" applyAlignment="1" applyProtection="1">
      <alignment horizontal="right" vertical="center" wrapText="1"/>
    </xf>
    <xf numFmtId="0" fontId="5" fillId="0" borderId="13" xfId="0" applyFont="1" applyBorder="1" applyAlignment="1" applyProtection="1">
      <alignment horizontal="justify" vertical="center" wrapText="1"/>
      <protection locked="0"/>
    </xf>
    <xf numFmtId="43" fontId="5" fillId="0" borderId="13" xfId="1" applyFont="1" applyBorder="1" applyAlignment="1" applyProtection="1">
      <alignment horizontal="right" vertical="center" wrapText="1"/>
      <protection locked="0"/>
    </xf>
    <xf numFmtId="43" fontId="5" fillId="5" borderId="17" xfId="0" applyNumberFormat="1" applyFont="1" applyFill="1" applyBorder="1" applyAlignment="1" applyProtection="1">
      <alignment horizontal="right" vertical="center" wrapText="1"/>
    </xf>
    <xf numFmtId="43" fontId="5" fillId="5" borderId="14" xfId="1" applyFont="1" applyFill="1" applyBorder="1" applyAlignment="1" applyProtection="1">
      <alignment horizontal="right" vertical="center" wrapText="1"/>
    </xf>
    <xf numFmtId="43" fontId="6" fillId="5" borderId="13" xfId="1" applyFont="1" applyFill="1" applyBorder="1" applyAlignment="1" applyProtection="1">
      <alignment horizontal="right" vertical="center" wrapText="1"/>
    </xf>
    <xf numFmtId="43" fontId="6" fillId="5" borderId="16" xfId="0" applyNumberFormat="1" applyFont="1" applyFill="1" applyBorder="1" applyAlignment="1" applyProtection="1">
      <alignment horizontal="right" vertical="center"/>
    </xf>
    <xf numFmtId="43" fontId="6" fillId="5" borderId="16" xfId="0" applyNumberFormat="1" applyFont="1" applyFill="1" applyBorder="1" applyAlignment="1" applyProtection="1">
      <alignment horizontal="left" vertical="center"/>
    </xf>
    <xf numFmtId="43" fontId="6" fillId="5" borderId="14" xfId="0" applyNumberFormat="1" applyFont="1" applyFill="1" applyBorder="1" applyAlignment="1" applyProtection="1">
      <alignment horizontal="left" vertical="center" wrapText="1"/>
    </xf>
    <xf numFmtId="43" fontId="6" fillId="5" borderId="17" xfId="0" applyNumberFormat="1" applyFont="1" applyFill="1" applyBorder="1" applyAlignment="1" applyProtection="1">
      <alignment horizontal="left" vertical="center"/>
    </xf>
    <xf numFmtId="43" fontId="6" fillId="0" borderId="14" xfId="1" applyFont="1" applyFill="1" applyBorder="1" applyAlignment="1" applyProtection="1">
      <alignment horizontal="right" vertical="center"/>
      <protection locked="0"/>
    </xf>
    <xf numFmtId="43" fontId="6" fillId="5" borderId="14" xfId="1" applyFont="1" applyFill="1" applyBorder="1" applyAlignment="1" applyProtection="1">
      <alignment horizontal="right" vertical="center"/>
    </xf>
    <xf numFmtId="43" fontId="6" fillId="5" borderId="17" xfId="1" applyFont="1" applyFill="1" applyBorder="1" applyAlignment="1" applyProtection="1">
      <alignment horizontal="righ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77" fontId="6" fillId="4" borderId="14" xfId="0" applyNumberFormat="1" applyFont="1" applyFill="1" applyBorder="1" applyAlignment="1" applyProtection="1">
      <alignment horizontal="right" vertical="center" wrapText="1"/>
    </xf>
    <xf numFmtId="9" fontId="6" fillId="4" borderId="16" xfId="2" applyFont="1" applyFill="1" applyBorder="1" applyAlignment="1" applyProtection="1">
      <alignment vertical="center"/>
    </xf>
    <xf numFmtId="43" fontId="6" fillId="4" borderId="17" xfId="1" applyFont="1" applyFill="1" applyBorder="1" applyAlignment="1" applyProtection="1">
      <alignment vertical="center"/>
    </xf>
    <xf numFmtId="0" fontId="30" fillId="0" borderId="0" xfId="4" applyFont="1" applyFill="1" applyAlignment="1" applyProtection="1">
      <alignment horizontal="right" vertical="center"/>
      <protection locked="0"/>
    </xf>
    <xf numFmtId="176" fontId="30" fillId="0" borderId="13" xfId="4" quotePrefix="1" applyNumberFormat="1" applyFont="1" applyFill="1" applyBorder="1" applyAlignment="1" applyProtection="1">
      <alignment horizontal="right" vertical="center"/>
      <protection locked="0"/>
    </xf>
    <xf numFmtId="43" fontId="30" fillId="0" borderId="13" xfId="4" quotePrefix="1" applyNumberFormat="1" applyFont="1" applyFill="1" applyBorder="1" applyAlignment="1" applyProtection="1">
      <alignment horizontal="right" vertical="center"/>
      <protection locked="0"/>
    </xf>
    <xf numFmtId="176" fontId="30" fillId="0" borderId="13" xfId="4" quotePrefix="1" applyNumberFormat="1" applyFont="1" applyFill="1" applyBorder="1" applyAlignment="1" applyProtection="1">
      <alignment horizontal="center" vertical="center" wrapText="1"/>
      <protection locked="0"/>
    </xf>
    <xf numFmtId="176" fontId="30" fillId="0" borderId="13" xfId="1" applyNumberFormat="1" applyFont="1" applyFill="1" applyBorder="1" applyAlignment="1" applyProtection="1">
      <alignment vertical="center"/>
      <protection locked="0"/>
    </xf>
    <xf numFmtId="176" fontId="34" fillId="6" borderId="13" xfId="4" quotePrefix="1" applyNumberFormat="1" applyFont="1" applyFill="1" applyBorder="1" applyAlignment="1" applyProtection="1">
      <alignment horizontal="right" vertical="center"/>
    </xf>
    <xf numFmtId="176" fontId="34" fillId="8" borderId="13" xfId="4" quotePrefix="1" applyNumberFormat="1" applyFont="1" applyFill="1" applyBorder="1" applyAlignment="1" applyProtection="1">
      <alignment horizontal="right" vertical="center"/>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left" vertical="center" indent="1"/>
    </xf>
    <xf numFmtId="0" fontId="6" fillId="0" borderId="13" xfId="0" applyFont="1" applyBorder="1" applyAlignment="1" applyProtection="1">
      <alignment horizontal="left" vertical="center"/>
    </xf>
    <xf numFmtId="0" fontId="6" fillId="0" borderId="14" xfId="0" applyFont="1" applyBorder="1" applyAlignment="1" applyProtection="1">
      <alignment horizontal="center" vertical="center" wrapText="1"/>
    </xf>
    <xf numFmtId="0" fontId="6" fillId="0" borderId="13" xfId="0" applyFont="1" applyBorder="1" applyAlignment="1" applyProtection="1">
      <alignment horizontal="left" vertical="center" wrapText="1"/>
    </xf>
    <xf numFmtId="0" fontId="6" fillId="0" borderId="15" xfId="0" applyFont="1" applyBorder="1" applyAlignment="1" applyProtection="1">
      <alignment horizontal="center" vertical="center"/>
    </xf>
    <xf numFmtId="0" fontId="6" fillId="0" borderId="13" xfId="0" applyFont="1" applyBorder="1" applyAlignment="1" applyProtection="1">
      <alignment vertical="center"/>
    </xf>
    <xf numFmtId="0" fontId="6" fillId="0" borderId="13" xfId="0" applyFont="1" applyBorder="1" applyAlignment="1" applyProtection="1">
      <alignment horizontal="left" vertical="center" indent="2"/>
    </xf>
    <xf numFmtId="0" fontId="6" fillId="0" borderId="16" xfId="0" applyFont="1" applyBorder="1" applyAlignment="1" applyProtection="1">
      <alignment horizontal="left" vertical="center"/>
    </xf>
    <xf numFmtId="0" fontId="6" fillId="0" borderId="9" xfId="0" applyFont="1" applyBorder="1" applyAlignment="1" applyProtection="1">
      <alignment horizontal="center" vertical="center"/>
    </xf>
    <xf numFmtId="0" fontId="6" fillId="0" borderId="13" xfId="0" applyFont="1" applyBorder="1" applyAlignment="1" applyProtection="1">
      <alignment horizontal="right" vertical="center"/>
      <protection locked="0"/>
    </xf>
    <xf numFmtId="0" fontId="6" fillId="0" borderId="14" xfId="0" applyFont="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0" fillId="0" borderId="0" xfId="0" applyFont="1" applyFill="1" applyProtection="1">
      <alignment vertical="center"/>
    </xf>
    <xf numFmtId="0" fontId="0" fillId="0" borderId="0" xfId="0" applyProtection="1">
      <alignmen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43" fontId="6" fillId="0" borderId="17" xfId="1" applyFont="1" applyBorder="1" applyAlignment="1" applyProtection="1">
      <alignment horizontal="right" vertical="center"/>
      <protection locked="0"/>
    </xf>
    <xf numFmtId="0" fontId="6" fillId="0" borderId="10" xfId="0" applyFont="1" applyBorder="1" applyAlignment="1" applyProtection="1">
      <alignment horizontal="justify" vertical="center"/>
    </xf>
    <xf numFmtId="0" fontId="6" fillId="0" borderId="16" xfId="0" applyFont="1" applyBorder="1" applyAlignment="1" applyProtection="1">
      <alignment horizontal="left" vertical="center" indent="1"/>
    </xf>
    <xf numFmtId="176" fontId="6" fillId="0" borderId="14" xfId="1" applyNumberFormat="1" applyFont="1" applyBorder="1" applyAlignment="1" applyProtection="1">
      <alignment horizontal="right" vertical="center"/>
      <protection locked="0"/>
    </xf>
    <xf numFmtId="176" fontId="6" fillId="0" borderId="17" xfId="1" applyNumberFormat="1" applyFont="1" applyBorder="1" applyAlignment="1" applyProtection="1">
      <alignment horizontal="right" vertical="center"/>
      <protection locked="0"/>
    </xf>
    <xf numFmtId="176" fontId="0" fillId="0" borderId="0" xfId="1" applyNumberFormat="1" applyFont="1" applyProtection="1">
      <alignment vertical="center"/>
      <protection locked="0"/>
    </xf>
    <xf numFmtId="176" fontId="6" fillId="0" borderId="11" xfId="1" applyNumberFormat="1" applyFont="1" applyBorder="1" applyAlignment="1" applyProtection="1">
      <alignment horizontal="center" vertical="center"/>
    </xf>
    <xf numFmtId="176" fontId="6" fillId="4" borderId="14" xfId="1" applyNumberFormat="1" applyFont="1" applyFill="1" applyBorder="1" applyAlignment="1" applyProtection="1">
      <alignment horizontal="right" vertical="center"/>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43" fontId="6" fillId="4" borderId="16" xfId="1" applyFont="1" applyFill="1" applyBorder="1" applyAlignment="1" applyProtection="1">
      <alignment horizontal="right" vertical="center"/>
    </xf>
    <xf numFmtId="43" fontId="6" fillId="0" borderId="13" xfId="1" applyFont="1" applyFill="1" applyBorder="1" applyAlignment="1" applyProtection="1">
      <alignment horizontal="center" vertical="center"/>
      <protection locked="0"/>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3" xfId="0" applyFont="1" applyBorder="1" applyAlignment="1" applyProtection="1">
      <alignment horizontal="left" vertical="center" wrapText="1"/>
    </xf>
    <xf numFmtId="0" fontId="6" fillId="0" borderId="15" xfId="0" applyFont="1" applyBorder="1" applyAlignment="1" applyProtection="1">
      <alignment horizontal="center" vertical="center"/>
    </xf>
    <xf numFmtId="43" fontId="6" fillId="0" borderId="13" xfId="1" applyFont="1" applyBorder="1" applyAlignment="1" applyProtection="1">
      <alignment horizontal="left" vertical="center"/>
      <protection locked="0"/>
    </xf>
    <xf numFmtId="43" fontId="6" fillId="0" borderId="13" xfId="1" applyFont="1" applyBorder="1" applyAlignment="1" applyProtection="1">
      <alignment horizontal="left" vertical="center" wrapText="1"/>
      <protection locked="0"/>
    </xf>
    <xf numFmtId="43" fontId="8" fillId="4" borderId="16" xfId="1" applyFont="1" applyFill="1" applyBorder="1" applyAlignment="1" applyProtection="1">
      <alignment horizontal="right" vertical="center"/>
    </xf>
    <xf numFmtId="43" fontId="8" fillId="4" borderId="16" xfId="1" applyFont="1" applyFill="1" applyBorder="1" applyAlignment="1" applyProtection="1">
      <alignment horizontal="center" vertical="center"/>
    </xf>
    <xf numFmtId="0" fontId="0" fillId="0" borderId="0" xfId="0" applyAlignment="1">
      <alignment horizontal="center" vertical="center"/>
    </xf>
    <xf numFmtId="0" fontId="6" fillId="0" borderId="13" xfId="0" applyFont="1" applyBorder="1" applyAlignment="1" applyProtection="1">
      <alignment horizontal="center" vertical="center"/>
    </xf>
    <xf numFmtId="0" fontId="6" fillId="0" borderId="13" xfId="0" applyFont="1" applyBorder="1" applyAlignment="1" applyProtection="1">
      <alignment horizontal="center" vertical="center" wrapText="1"/>
      <protection locked="0"/>
    </xf>
    <xf numFmtId="43" fontId="8" fillId="0" borderId="13" xfId="1" applyFont="1" applyBorder="1" applyAlignment="1" applyProtection="1">
      <alignment horizontal="center" vertical="center"/>
      <protection locked="0"/>
    </xf>
    <xf numFmtId="43" fontId="8" fillId="4" borderId="13" xfId="1" applyFont="1" applyFill="1" applyBorder="1" applyAlignment="1" applyProtection="1">
      <alignment horizontal="center" vertical="center"/>
    </xf>
    <xf numFmtId="43" fontId="8" fillId="4" borderId="14" xfId="0" applyNumberFormat="1" applyFont="1" applyFill="1" applyBorder="1" applyAlignment="1" applyProtection="1">
      <alignment horizontal="center" vertical="center"/>
    </xf>
    <xf numFmtId="43" fontId="5" fillId="10" borderId="13" xfId="1" applyFont="1" applyFill="1" applyBorder="1" applyAlignment="1" applyProtection="1">
      <alignment horizontal="right" vertical="center"/>
    </xf>
    <xf numFmtId="43" fontId="5" fillId="10" borderId="13" xfId="1" applyFont="1" applyFill="1" applyBorder="1" applyAlignment="1" applyProtection="1">
      <alignment horizontal="center" vertical="center"/>
    </xf>
    <xf numFmtId="43" fontId="5" fillId="10" borderId="16" xfId="1" applyFont="1" applyFill="1" applyBorder="1" applyAlignment="1" applyProtection="1">
      <alignment horizontal="right" vertical="center"/>
    </xf>
    <xf numFmtId="43" fontId="5" fillId="10" borderId="17" xfId="1" applyFont="1" applyFill="1" applyBorder="1" applyAlignment="1" applyProtection="1">
      <alignment horizontal="right" vertical="center"/>
    </xf>
    <xf numFmtId="0" fontId="31" fillId="0" borderId="0" xfId="4" applyFont="1" applyFill="1" applyAlignment="1" applyProtection="1">
      <alignment horizontal="right" vertical="center"/>
    </xf>
    <xf numFmtId="0" fontId="32" fillId="0" borderId="0" xfId="4" applyFont="1" applyFill="1" applyAlignment="1" applyProtection="1">
      <alignment vertical="center"/>
    </xf>
    <xf numFmtId="0" fontId="33" fillId="0" borderId="0" xfId="4" applyFont="1" applyFill="1" applyAlignment="1" applyProtection="1">
      <alignment horizontal="right" vertical="center"/>
    </xf>
    <xf numFmtId="176" fontId="30" fillId="0" borderId="13" xfId="4" applyNumberFormat="1" applyFont="1" applyFill="1" applyBorder="1" applyAlignment="1" applyProtection="1">
      <alignment horizontal="center" vertical="center"/>
    </xf>
    <xf numFmtId="176" fontId="30" fillId="0" borderId="13" xfId="4" quotePrefix="1" applyNumberFormat="1" applyFont="1" applyFill="1" applyBorder="1" applyAlignment="1" applyProtection="1">
      <alignment horizontal="left" vertical="center"/>
    </xf>
    <xf numFmtId="176" fontId="30" fillId="0" borderId="13" xfId="4" applyNumberFormat="1" applyFont="1" applyFill="1" applyBorder="1" applyAlignment="1" applyProtection="1">
      <alignment horizontal="center" vertical="center" wrapText="1"/>
    </xf>
    <xf numFmtId="176" fontId="30" fillId="0" borderId="13" xfId="4" applyNumberFormat="1" applyFont="1" applyFill="1" applyBorder="1" applyAlignment="1" applyProtection="1">
      <alignment horizontal="left" vertical="center"/>
    </xf>
    <xf numFmtId="176" fontId="34" fillId="0" borderId="13" xfId="4" applyNumberFormat="1" applyFont="1" applyFill="1" applyBorder="1" applyAlignment="1" applyProtection="1">
      <alignment horizontal="center" vertical="center"/>
    </xf>
    <xf numFmtId="176" fontId="34" fillId="0" borderId="13" xfId="4" quotePrefix="1" applyNumberFormat="1" applyFont="1" applyFill="1" applyBorder="1" applyAlignment="1" applyProtection="1">
      <alignment horizontal="center" vertical="center"/>
    </xf>
    <xf numFmtId="176" fontId="30" fillId="0" borderId="13" xfId="4" applyNumberFormat="1" applyFont="1" applyFill="1" applyBorder="1" applyAlignment="1" applyProtection="1">
      <alignment horizontal="left" vertical="center" wrapText="1"/>
    </xf>
    <xf numFmtId="176" fontId="34" fillId="0" borderId="13" xfId="4" applyNumberFormat="1" applyFont="1" applyFill="1" applyBorder="1" applyAlignment="1" applyProtection="1">
      <alignment horizontal="left" vertical="center" wrapText="1"/>
    </xf>
    <xf numFmtId="176" fontId="30" fillId="0" borderId="20" xfId="4" applyNumberFormat="1" applyFont="1" applyFill="1" applyBorder="1" applyAlignment="1" applyProtection="1">
      <alignment vertical="center"/>
    </xf>
    <xf numFmtId="0" fontId="33" fillId="0" borderId="0" xfId="5" applyNumberFormat="1" applyFont="1" applyFill="1" applyAlignment="1" applyProtection="1">
      <alignment horizontal="left" vertical="center" wrapText="1"/>
      <protection locked="0"/>
    </xf>
    <xf numFmtId="0" fontId="33" fillId="0" borderId="29" xfId="5" applyFont="1" applyFill="1" applyBorder="1" applyAlignment="1" applyProtection="1">
      <alignment horizontal="center" vertical="center"/>
      <protection locked="0"/>
    </xf>
    <xf numFmtId="176" fontId="30" fillId="0" borderId="13" xfId="5" applyNumberFormat="1" applyFont="1" applyFill="1" applyBorder="1" applyAlignment="1" applyProtection="1">
      <alignment horizontal="right" vertical="center"/>
      <protection locked="0"/>
    </xf>
    <xf numFmtId="176" fontId="34" fillId="0" borderId="13" xfId="5" applyNumberFormat="1" applyFont="1" applyFill="1" applyBorder="1" applyAlignment="1" applyProtection="1">
      <alignment horizontal="right" vertical="center"/>
      <protection locked="0"/>
    </xf>
    <xf numFmtId="176" fontId="30" fillId="0" borderId="13" xfId="5" quotePrefix="1" applyNumberFormat="1" applyFont="1" applyFill="1" applyBorder="1" applyAlignment="1" applyProtection="1">
      <alignment vertical="center"/>
      <protection locked="0"/>
    </xf>
    <xf numFmtId="176" fontId="30" fillId="0" borderId="13" xfId="5" quotePrefix="1" applyNumberFormat="1" applyFont="1" applyFill="1" applyBorder="1" applyAlignment="1" applyProtection="1">
      <alignment horizontal="left" vertical="center"/>
      <protection locked="0"/>
    </xf>
    <xf numFmtId="176" fontId="30" fillId="0" borderId="0" xfId="5" applyNumberFormat="1" applyFont="1" applyFill="1" applyBorder="1" applyAlignment="1" applyProtection="1">
      <alignment horizontal="left" vertical="center" wrapText="1"/>
      <protection locked="0"/>
    </xf>
    <xf numFmtId="176" fontId="30" fillId="0" borderId="0" xfId="5" quotePrefix="1" applyNumberFormat="1" applyFont="1" applyFill="1" applyBorder="1" applyAlignment="1" applyProtection="1">
      <alignment horizontal="left" vertical="center"/>
      <protection locked="0"/>
    </xf>
    <xf numFmtId="0" fontId="30" fillId="0" borderId="0" xfId="5" applyFont="1" applyFill="1" applyAlignment="1" applyProtection="1">
      <alignment horizontal="left" vertical="center" wrapText="1"/>
      <protection locked="0"/>
    </xf>
    <xf numFmtId="0" fontId="30" fillId="0" borderId="0" xfId="5" applyFont="1" applyFill="1" applyAlignment="1" applyProtection="1">
      <alignment horizontal="left" vertical="center"/>
      <protection locked="0"/>
    </xf>
    <xf numFmtId="0" fontId="35" fillId="0" borderId="0" xfId="5" applyFont="1" applyFill="1" applyAlignment="1" applyProtection="1">
      <alignment horizontal="right" vertical="center"/>
      <protection locked="0"/>
    </xf>
    <xf numFmtId="0" fontId="0" fillId="0" borderId="0" xfId="0" applyAlignment="1" applyProtection="1">
      <alignment vertical="center" wrapText="1"/>
      <protection locked="0"/>
    </xf>
    <xf numFmtId="0" fontId="30" fillId="0" borderId="0" xfId="5" applyFont="1" applyFill="1" applyAlignment="1" applyProtection="1">
      <alignment horizontal="right" vertical="center" wrapText="1"/>
    </xf>
    <xf numFmtId="0" fontId="33" fillId="0" borderId="0" xfId="5" applyFont="1" applyFill="1" applyAlignment="1" applyProtection="1">
      <alignment horizontal="right" vertical="center"/>
    </xf>
    <xf numFmtId="176" fontId="30" fillId="0" borderId="13" xfId="5" quotePrefix="1" applyNumberFormat="1" applyFont="1" applyFill="1" applyBorder="1" applyAlignment="1" applyProtection="1">
      <alignment horizontal="center" vertical="center" wrapText="1"/>
    </xf>
    <xf numFmtId="176" fontId="30" fillId="0" borderId="13" xfId="5" quotePrefix="1" applyNumberFormat="1" applyFont="1" applyFill="1" applyBorder="1" applyAlignment="1" applyProtection="1">
      <alignment horizontal="center" vertical="center"/>
    </xf>
    <xf numFmtId="176" fontId="30" fillId="0" borderId="13" xfId="5" applyNumberFormat="1" applyFont="1" applyFill="1" applyBorder="1" applyAlignment="1" applyProtection="1">
      <alignment horizontal="left" vertical="center" wrapText="1"/>
    </xf>
    <xf numFmtId="176" fontId="36" fillId="0" borderId="13" xfId="5" applyNumberFormat="1" applyFont="1" applyFill="1" applyBorder="1" applyAlignment="1" applyProtection="1">
      <alignment horizontal="left" vertical="center" wrapText="1"/>
    </xf>
    <xf numFmtId="0" fontId="37" fillId="0" borderId="13" xfId="0" applyFont="1" applyBorder="1" applyAlignment="1" applyProtection="1">
      <alignment vertical="center" wrapText="1"/>
    </xf>
    <xf numFmtId="176" fontId="30" fillId="0" borderId="22" xfId="5" applyNumberFormat="1" applyFont="1" applyFill="1" applyBorder="1" applyAlignment="1" applyProtection="1">
      <alignment vertical="center"/>
    </xf>
    <xf numFmtId="176" fontId="30" fillId="7" borderId="13" xfId="5" applyNumberFormat="1" applyFont="1" applyFill="1" applyBorder="1" applyAlignment="1" applyProtection="1">
      <alignment horizontal="right" vertical="center"/>
    </xf>
    <xf numFmtId="0" fontId="42" fillId="0" borderId="0" xfId="0" applyFont="1" applyProtection="1">
      <alignment vertical="center"/>
      <protection locked="0"/>
    </xf>
    <xf numFmtId="0" fontId="42" fillId="0" borderId="0" xfId="0" applyFont="1" applyAlignment="1" applyProtection="1">
      <alignment horizontal="center" vertical="center"/>
      <protection locked="0"/>
    </xf>
    <xf numFmtId="43" fontId="42" fillId="0" borderId="13" xfId="1" applyFont="1" applyBorder="1" applyProtection="1">
      <alignment vertical="center"/>
      <protection locked="0"/>
    </xf>
    <xf numFmtId="43" fontId="42" fillId="0" borderId="0" xfId="1" applyFont="1" applyAlignment="1" applyProtection="1">
      <alignment horizontal="right" vertical="center"/>
    </xf>
    <xf numFmtId="0" fontId="42" fillId="0" borderId="13" xfId="0" applyFont="1" applyBorder="1" applyAlignment="1" applyProtection="1">
      <alignment horizontal="center" vertical="center"/>
    </xf>
    <xf numFmtId="43" fontId="42" fillId="0" borderId="13" xfId="1" applyFont="1" applyBorder="1" applyAlignment="1" applyProtection="1">
      <alignment horizontal="center" vertical="center"/>
    </xf>
    <xf numFmtId="0" fontId="42" fillId="0" borderId="13" xfId="0" applyFont="1" applyBorder="1" applyProtection="1">
      <alignment vertical="center"/>
    </xf>
    <xf numFmtId="43" fontId="42" fillId="10" borderId="13" xfId="1" applyFont="1" applyFill="1" applyBorder="1" applyProtection="1">
      <alignment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wrapText="1"/>
    </xf>
    <xf numFmtId="179" fontId="6" fillId="4" borderId="13" xfId="2" applyNumberFormat="1" applyFont="1" applyFill="1" applyBorder="1" applyAlignment="1" applyProtection="1">
      <alignment horizontal="right" vertical="center" wrapText="1"/>
    </xf>
    <xf numFmtId="43" fontId="6" fillId="4" borderId="13" xfId="0" applyNumberFormat="1" applyFont="1" applyFill="1" applyBorder="1" applyAlignment="1" applyProtection="1">
      <alignment horizontal="center" vertical="center" wrapText="1"/>
      <protection locked="0"/>
    </xf>
    <xf numFmtId="43" fontId="6" fillId="4" borderId="13" xfId="1" applyFont="1" applyFill="1" applyBorder="1" applyAlignment="1" applyProtection="1">
      <alignment horizontal="center" vertical="center" wrapText="1"/>
      <protection locked="0"/>
    </xf>
    <xf numFmtId="43" fontId="5" fillId="4" borderId="14" xfId="1" applyFont="1" applyFill="1" applyBorder="1" applyAlignment="1" applyProtection="1">
      <alignment horizontal="right" vertical="center"/>
      <protection locked="0"/>
    </xf>
    <xf numFmtId="0" fontId="22" fillId="0" borderId="0" xfId="0" applyFont="1" applyProtection="1">
      <alignment vertical="center"/>
      <protection locked="0"/>
    </xf>
    <xf numFmtId="176" fontId="0" fillId="0" borderId="0" xfId="0" applyNumberFormat="1" applyProtection="1">
      <alignment vertical="center"/>
      <protection locked="0"/>
    </xf>
    <xf numFmtId="0" fontId="5" fillId="0" borderId="10" xfId="0" applyFont="1" applyBorder="1" applyAlignment="1" applyProtection="1">
      <alignment horizontal="center" vertical="center"/>
    </xf>
    <xf numFmtId="176" fontId="5" fillId="0" borderId="11" xfId="0" applyNumberFormat="1" applyFont="1" applyBorder="1" applyAlignment="1" applyProtection="1">
      <alignment horizontal="center" vertical="center"/>
    </xf>
    <xf numFmtId="0" fontId="5" fillId="0" borderId="13" xfId="0" applyFont="1" applyBorder="1" applyAlignment="1" applyProtection="1">
      <alignment horizontal="left" vertical="center" indent="2"/>
    </xf>
    <xf numFmtId="43" fontId="5" fillId="0" borderId="13" xfId="1" applyFont="1" applyBorder="1" applyAlignment="1" applyProtection="1">
      <alignment horizontal="right" vertical="center"/>
      <protection locked="0"/>
    </xf>
    <xf numFmtId="43" fontId="5" fillId="9" borderId="13" xfId="1" applyFont="1" applyFill="1" applyBorder="1" applyAlignment="1" applyProtection="1">
      <alignment horizontal="center" vertical="center"/>
    </xf>
    <xf numFmtId="43" fontId="5" fillId="9" borderId="13" xfId="1" applyFont="1" applyFill="1" applyBorder="1" applyAlignment="1" applyProtection="1">
      <alignment horizontal="right" vertical="center"/>
    </xf>
    <xf numFmtId="0" fontId="5" fillId="9" borderId="12" xfId="0" applyFont="1" applyFill="1" applyBorder="1" applyAlignment="1" applyProtection="1">
      <alignment horizontal="center" vertical="center"/>
    </xf>
    <xf numFmtId="0" fontId="5" fillId="9" borderId="13" xfId="0" applyFont="1" applyFill="1" applyBorder="1" applyAlignment="1" applyProtection="1">
      <alignment horizontal="left" vertical="center"/>
    </xf>
    <xf numFmtId="0" fontId="5" fillId="9"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indent="2"/>
    </xf>
    <xf numFmtId="0" fontId="5" fillId="9" borderId="15" xfId="0" applyFont="1" applyFill="1" applyBorder="1" applyAlignment="1" applyProtection="1">
      <alignment horizontal="center" vertical="center"/>
    </xf>
    <xf numFmtId="0" fontId="5" fillId="9" borderId="16" xfId="0" applyFont="1" applyFill="1" applyBorder="1" applyAlignment="1" applyProtection="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9" borderId="13" xfId="0" applyFont="1" applyFill="1" applyBorder="1" applyAlignment="1" applyProtection="1">
      <alignment horizontal="center" vertical="center"/>
    </xf>
    <xf numFmtId="0" fontId="5" fillId="9" borderId="13"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xf>
    <xf numFmtId="43" fontId="5" fillId="9" borderId="13" xfId="0" applyNumberFormat="1" applyFont="1" applyFill="1" applyBorder="1" applyAlignment="1" applyProtection="1">
      <alignment horizontal="center" vertical="center"/>
    </xf>
    <xf numFmtId="43" fontId="5" fillId="9" borderId="14" xfId="1" applyFont="1" applyFill="1" applyBorder="1" applyAlignment="1" applyProtection="1">
      <alignment horizontal="right" vertical="center"/>
    </xf>
    <xf numFmtId="43" fontId="5" fillId="9" borderId="14" xfId="0" applyNumberFormat="1" applyFont="1" applyFill="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indent="2"/>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left" vertical="center" wrapText="1"/>
      <protection locked="0"/>
    </xf>
    <xf numFmtId="43" fontId="6" fillId="0" borderId="14" xfId="1" applyFont="1" applyBorder="1" applyAlignment="1" applyProtection="1">
      <alignment horizontal="right" vertical="center" wrapText="1"/>
    </xf>
    <xf numFmtId="43" fontId="6" fillId="2" borderId="14" xfId="1" applyFont="1" applyFill="1" applyBorder="1" applyAlignment="1" applyProtection="1">
      <alignment horizontal="right" vertical="center" wrapText="1"/>
    </xf>
    <xf numFmtId="0" fontId="6" fillId="0" borderId="13" xfId="0" applyFont="1" applyBorder="1" applyAlignment="1" applyProtection="1">
      <alignment horizontal="center" vertical="center"/>
    </xf>
    <xf numFmtId="0" fontId="6" fillId="0" borderId="13" xfId="0" applyFont="1" applyBorder="1" applyAlignment="1" applyProtection="1">
      <alignment horizontal="left" vertical="center"/>
    </xf>
    <xf numFmtId="0" fontId="6" fillId="0" borderId="13" xfId="0" applyFont="1" applyBorder="1" applyAlignment="1" applyProtection="1">
      <alignment horizontal="left" vertical="center" indent="2"/>
    </xf>
    <xf numFmtId="0" fontId="6" fillId="0" borderId="13" xfId="0" applyFont="1" applyBorder="1" applyAlignment="1" applyProtection="1">
      <alignment horizontal="left" vertical="center"/>
      <protection locked="0"/>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21" fillId="3" borderId="13" xfId="0" applyFont="1" applyFill="1" applyBorder="1" applyAlignment="1" applyProtection="1">
      <alignment horizontal="center" vertical="center"/>
      <protection locked="0"/>
    </xf>
    <xf numFmtId="0" fontId="21" fillId="11" borderId="13" xfId="0" applyFont="1" applyFill="1" applyBorder="1" applyAlignment="1" applyProtection="1">
      <alignment horizontal="center" vertical="center"/>
      <protection locked="0"/>
    </xf>
    <xf numFmtId="0" fontId="6" fillId="0" borderId="13" xfId="0" applyFont="1" applyBorder="1" applyAlignment="1" applyProtection="1">
      <alignment horizontal="left" vertical="center" indent="2"/>
    </xf>
    <xf numFmtId="0" fontId="6" fillId="0" borderId="14" xfId="0" applyFont="1" applyBorder="1" applyAlignment="1" applyProtection="1">
      <alignment horizontal="center" vertical="center"/>
      <protection locked="0"/>
    </xf>
    <xf numFmtId="0" fontId="0" fillId="0" borderId="0" xfId="0" applyBorder="1" applyProtection="1">
      <alignment vertical="center"/>
      <protection locked="0"/>
    </xf>
    <xf numFmtId="0" fontId="27" fillId="0" borderId="0" xfId="0" applyFont="1" applyBorder="1" applyAlignment="1" applyProtection="1">
      <alignment vertical="center"/>
      <protection locked="0"/>
    </xf>
    <xf numFmtId="0" fontId="6" fillId="0" borderId="13" xfId="0" applyFont="1" applyBorder="1" applyAlignment="1" applyProtection="1">
      <alignment horizontal="left" vertical="center" indent="5"/>
    </xf>
    <xf numFmtId="176" fontId="6" fillId="8" borderId="13" xfId="1" applyNumberFormat="1" applyFont="1" applyFill="1" applyBorder="1" applyAlignment="1" applyProtection="1">
      <alignment horizontal="right" vertical="center"/>
    </xf>
    <xf numFmtId="177" fontId="6" fillId="8" borderId="13" xfId="0" applyNumberFormat="1" applyFont="1" applyFill="1" applyBorder="1" applyAlignment="1" applyProtection="1">
      <alignment horizontal="right" vertical="center"/>
    </xf>
    <xf numFmtId="31" fontId="33" fillId="0" borderId="29" xfId="4" applyNumberFormat="1" applyFont="1" applyFill="1" applyBorder="1" applyAlignment="1" applyProtection="1">
      <alignment horizontal="center" vertical="center"/>
      <protection locked="0"/>
    </xf>
    <xf numFmtId="0" fontId="38" fillId="0" borderId="0" xfId="0" applyFont="1" applyAlignment="1" applyProtection="1">
      <alignment horizontal="center" vertical="center"/>
    </xf>
    <xf numFmtId="0" fontId="33" fillId="0" borderId="29" xfId="4" applyNumberFormat="1" applyFont="1" applyFill="1" applyBorder="1" applyAlignment="1" applyProtection="1">
      <alignment horizontal="left" vertical="center"/>
      <protection locked="0"/>
    </xf>
    <xf numFmtId="0" fontId="38" fillId="0" borderId="0" xfId="0" applyFont="1" applyAlignment="1" applyProtection="1">
      <alignment horizontal="center" vertical="center" wrapText="1"/>
    </xf>
    <xf numFmtId="0" fontId="39" fillId="0" borderId="0" xfId="0" applyFont="1" applyAlignment="1" applyProtection="1">
      <alignment horizontal="center" vertical="center"/>
    </xf>
    <xf numFmtId="0" fontId="42" fillId="0" borderId="0" xfId="0" applyFont="1" applyAlignment="1" applyProtection="1">
      <alignment horizontal="right" vertical="center"/>
    </xf>
    <xf numFmtId="0" fontId="42" fillId="0" borderId="0" xfId="0" applyFont="1" applyAlignment="1" applyProtection="1">
      <alignment horizontal="left" vertical="center"/>
      <protection locked="0"/>
    </xf>
    <xf numFmtId="0" fontId="38"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left" vertical="center" wrapText="1"/>
    </xf>
    <xf numFmtId="0" fontId="17" fillId="0" borderId="0" xfId="0" applyFont="1" applyAlignment="1">
      <alignment horizontal="center" vertical="center" wrapText="1"/>
    </xf>
    <xf numFmtId="0" fontId="7" fillId="0" borderId="0" xfId="0" applyFont="1" applyAlignment="1">
      <alignment horizontal="left" vertical="center" wrapText="1" indent="3"/>
    </xf>
    <xf numFmtId="0" fontId="7" fillId="0" borderId="0" xfId="0" applyFont="1" applyAlignment="1">
      <alignment horizontal="justify" vertical="center" wrapText="1"/>
    </xf>
    <xf numFmtId="0" fontId="18" fillId="0" borderId="0" xfId="0" applyFont="1" applyAlignment="1">
      <alignment horizontal="justify"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indent="1"/>
    </xf>
    <xf numFmtId="0" fontId="7" fillId="0" borderId="3" xfId="0" applyFont="1" applyBorder="1" applyAlignment="1">
      <alignment horizontal="left" vertical="center" indent="1"/>
    </xf>
    <xf numFmtId="0" fontId="7" fillId="0" borderId="1" xfId="0" applyFont="1" applyBorder="1" applyAlignment="1">
      <alignment horizontal="left" vertical="center" indent="1"/>
    </xf>
    <xf numFmtId="0" fontId="2"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6" fillId="0" borderId="15" xfId="0" applyFont="1" applyBorder="1" applyAlignment="1" applyProtection="1">
      <alignment horizontal="left" vertical="center"/>
    </xf>
    <xf numFmtId="0" fontId="6" fillId="0" borderId="16" xfId="0" applyFont="1" applyBorder="1" applyAlignment="1" applyProtection="1">
      <alignment horizontal="left" vertical="center"/>
    </xf>
    <xf numFmtId="0" fontId="6" fillId="0" borderId="17" xfId="0" applyFont="1" applyBorder="1" applyAlignment="1" applyProtection="1">
      <alignment horizontal="left" vertical="center"/>
    </xf>
    <xf numFmtId="0" fontId="19" fillId="0" borderId="0" xfId="0" applyFont="1" applyAlignment="1" applyProtection="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1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23" xfId="0" applyBorder="1">
      <alignment vertical="center"/>
    </xf>
    <xf numFmtId="0" fontId="0" fillId="0" borderId="24" xfId="0" applyBorder="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2" borderId="4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righ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6" fillId="2" borderId="43"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44" xfId="0" applyFont="1" applyFill="1" applyBorder="1" applyAlignment="1">
      <alignment horizontal="justify" vertical="center" wrapText="1"/>
    </xf>
    <xf numFmtId="0" fontId="6" fillId="2" borderId="14" xfId="0" applyFont="1" applyFill="1" applyBorder="1" applyAlignment="1">
      <alignment horizontal="justify" vertical="center" wrapText="1"/>
    </xf>
    <xf numFmtId="0" fontId="6" fillId="2" borderId="41" xfId="0" applyFont="1" applyFill="1" applyBorder="1" applyAlignment="1">
      <alignment horizontal="left" vertical="center" wrapText="1"/>
    </xf>
    <xf numFmtId="0" fontId="6" fillId="0" borderId="13" xfId="0" applyFont="1" applyBorder="1" applyAlignment="1">
      <alignment horizontal="right" vertical="center" wrapText="1"/>
    </xf>
    <xf numFmtId="9" fontId="6" fillId="0" borderId="13" xfId="2" applyFont="1" applyBorder="1" applyAlignment="1">
      <alignment horizontal="right" vertical="center" wrapText="1"/>
    </xf>
    <xf numFmtId="0" fontId="6" fillId="2" borderId="4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3" xfId="0" applyFont="1" applyFill="1" applyBorder="1" applyAlignment="1">
      <alignment horizontal="center" vertical="center" wrapText="1"/>
    </xf>
    <xf numFmtId="0" fontId="0" fillId="2" borderId="13" xfId="0" applyFill="1" applyBorder="1" applyAlignment="1">
      <alignment vertical="top" wrapText="1"/>
    </xf>
    <xf numFmtId="0" fontId="6" fillId="2" borderId="39" xfId="0" applyFont="1" applyFill="1" applyBorder="1" applyAlignment="1">
      <alignment horizontal="left" vertical="center" wrapText="1"/>
    </xf>
    <xf numFmtId="0" fontId="2" fillId="0" borderId="0" xfId="0" applyFont="1" applyBorder="1" applyAlignment="1">
      <alignment horizontal="center" vertical="center"/>
    </xf>
    <xf numFmtId="0" fontId="6" fillId="0" borderId="16" xfId="0" applyFont="1" applyBorder="1" applyAlignment="1">
      <alignment horizontal="center" vertical="center" wrapText="1"/>
    </xf>
    <xf numFmtId="9" fontId="6" fillId="0" borderId="16" xfId="2" applyFont="1" applyBorder="1" applyAlignment="1">
      <alignment horizontal="center" vertical="center" wrapText="1"/>
    </xf>
    <xf numFmtId="43" fontId="6" fillId="0" borderId="16" xfId="1" applyFont="1" applyBorder="1" applyAlignment="1">
      <alignment horizontal="center" vertical="center" wrapText="1"/>
    </xf>
    <xf numFmtId="0" fontId="5" fillId="0" borderId="13"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0" borderId="3" xfId="0" applyFont="1" applyBorder="1" applyAlignment="1" applyProtection="1">
      <alignment horizontal="left" vertical="center"/>
    </xf>
    <xf numFmtId="0" fontId="2" fillId="0" borderId="3" xfId="0" applyFont="1" applyBorder="1" applyAlignment="1" applyProtection="1">
      <alignment horizontal="left" vertical="center"/>
      <protection locked="0"/>
    </xf>
    <xf numFmtId="0" fontId="27"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27" fillId="0" borderId="29"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2" fillId="0" borderId="0" xfId="0" applyFont="1" applyAlignment="1" applyProtection="1">
      <alignment horizontal="left" vertical="center"/>
    </xf>
    <xf numFmtId="0" fontId="5" fillId="9" borderId="9"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0" fontId="5" fillId="9" borderId="10" xfId="0" applyFont="1" applyFill="1" applyBorder="1" applyAlignment="1" applyProtection="1">
      <alignment horizontal="center" vertical="center" wrapText="1"/>
    </xf>
    <xf numFmtId="0" fontId="5" fillId="9" borderId="13" xfId="0" applyFont="1" applyFill="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13" xfId="0" applyFont="1" applyBorder="1" applyAlignment="1" applyProtection="1">
      <alignment horizontal="left" vertical="center" wrapText="1" indent="1"/>
    </xf>
    <xf numFmtId="0" fontId="6" fillId="0" borderId="13" xfId="0" applyFont="1" applyBorder="1" applyAlignment="1" applyProtection="1">
      <alignment horizontal="left" vertical="center" indent="1"/>
    </xf>
    <xf numFmtId="0" fontId="6" fillId="0" borderId="13" xfId="0" applyFont="1" applyBorder="1" applyAlignment="1" applyProtection="1">
      <alignment horizontal="left" vertical="center"/>
    </xf>
    <xf numFmtId="0" fontId="6" fillId="0" borderId="13" xfId="0" applyFont="1" applyBorder="1" applyAlignment="1" applyProtection="1">
      <alignment horizontal="left" vertical="center" wrapText="1"/>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3" xfId="0" applyFont="1" applyBorder="1" applyAlignment="1" applyProtection="1">
      <alignment horizontal="left" vertical="center" wrapText="1" indent="2"/>
    </xf>
    <xf numFmtId="0" fontId="6" fillId="0" borderId="13" xfId="0" applyFont="1" applyBorder="1" applyAlignment="1" applyProtection="1">
      <alignment vertical="center"/>
    </xf>
    <xf numFmtId="0" fontId="6" fillId="0" borderId="13" xfId="0" applyFont="1" applyBorder="1" applyAlignment="1" applyProtection="1">
      <alignment horizontal="left" vertical="center" indent="2"/>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16" xfId="0" applyFont="1" applyBorder="1" applyAlignment="1" applyProtection="1">
      <alignment horizontal="left" vertical="center" wrapText="1" indent="5"/>
    </xf>
    <xf numFmtId="0" fontId="6" fillId="0" borderId="13" xfId="0" applyFont="1" applyBorder="1" applyAlignment="1" applyProtection="1">
      <alignment horizontal="right" vertical="center"/>
      <protection locked="0"/>
    </xf>
    <xf numFmtId="0" fontId="6" fillId="0" borderId="13" xfId="0" applyFont="1" applyBorder="1" applyAlignment="1" applyProtection="1">
      <alignment horizontal="left" vertical="center" wrapText="1" indent="4"/>
      <protection locked="0"/>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indent="2"/>
      <protection locked="0"/>
    </xf>
    <xf numFmtId="0" fontId="6" fillId="0" borderId="13" xfId="0" applyFont="1" applyBorder="1" applyAlignment="1" applyProtection="1">
      <alignment horizontal="left" vertical="center" wrapText="1" indent="2"/>
      <protection locked="0"/>
    </xf>
    <xf numFmtId="0" fontId="6" fillId="2" borderId="16"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6" fillId="2" borderId="13" xfId="0" applyFont="1" applyFill="1" applyBorder="1" applyAlignment="1" applyProtection="1">
      <alignment horizontal="left" vertical="center" wrapText="1" indent="4"/>
      <protection locked="0"/>
    </xf>
    <xf numFmtId="0" fontId="6" fillId="0" borderId="1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left" vertical="center" indent="2"/>
    </xf>
    <xf numFmtId="0" fontId="6" fillId="0" borderId="13" xfId="0" applyFont="1" applyBorder="1" applyAlignment="1">
      <alignment horizontal="left" vertical="center" indent="5"/>
    </xf>
    <xf numFmtId="0" fontId="6" fillId="0" borderId="22" xfId="0" applyFont="1" applyBorder="1" applyAlignment="1">
      <alignment vertical="center"/>
    </xf>
    <xf numFmtId="0" fontId="6" fillId="0" borderId="23" xfId="0" applyFont="1" applyBorder="1" applyAlignment="1">
      <alignment vertical="center"/>
    </xf>
    <xf numFmtId="0" fontId="6" fillId="0" borderId="28" xfId="0" applyFont="1" applyBorder="1" applyAlignment="1">
      <alignment vertical="center"/>
    </xf>
    <xf numFmtId="43" fontId="6" fillId="5" borderId="22" xfId="1" applyFont="1" applyFill="1" applyBorder="1" applyAlignment="1">
      <alignment vertical="center"/>
    </xf>
    <xf numFmtId="43" fontId="6" fillId="5" borderId="28" xfId="1" applyFont="1" applyFill="1" applyBorder="1" applyAlignment="1">
      <alignment vertical="center"/>
    </xf>
    <xf numFmtId="0" fontId="6" fillId="0" borderId="13" xfId="0" applyFont="1" applyBorder="1" applyAlignment="1">
      <alignment horizontal="left" vertical="center" wrapText="1" indent="2"/>
    </xf>
    <xf numFmtId="43" fontId="6" fillId="0" borderId="13" xfId="1" applyFont="1" applyBorder="1" applyAlignment="1">
      <alignment vertical="center"/>
    </xf>
    <xf numFmtId="0" fontId="6" fillId="0" borderId="13" xfId="0" applyFont="1" applyBorder="1" applyAlignment="1">
      <alignment horizontal="left" vertical="center" wrapText="1" indent="4"/>
    </xf>
    <xf numFmtId="0" fontId="6" fillId="0" borderId="16"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6" fillId="0" borderId="28" xfId="0" applyFont="1" applyBorder="1" applyAlignment="1">
      <alignment horizontal="right" vertical="center" wrapText="1"/>
    </xf>
    <xf numFmtId="0" fontId="2" fillId="0" borderId="3" xfId="0" applyFont="1" applyBorder="1" applyAlignment="1">
      <alignment horizontal="left" vertical="center"/>
    </xf>
    <xf numFmtId="43" fontId="6" fillId="5" borderId="13" xfId="1" applyFont="1" applyFill="1" applyBorder="1" applyAlignment="1">
      <alignment vertical="center"/>
    </xf>
    <xf numFmtId="0" fontId="6" fillId="0" borderId="13" xfId="0" applyFont="1" applyBorder="1" applyAlignment="1">
      <alignment horizontal="left" vertical="center" wrapText="1" indent="5"/>
    </xf>
    <xf numFmtId="0" fontId="6" fillId="0" borderId="13" xfId="0" applyFont="1" applyBorder="1" applyAlignment="1" applyProtection="1">
      <alignment horizontal="left"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4"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6" fillId="0" borderId="12" xfId="0" applyFont="1" applyBorder="1" applyAlignment="1" applyProtection="1">
      <alignment horizontal="right" vertical="center" wrapText="1"/>
      <protection locked="0"/>
    </xf>
    <xf numFmtId="0" fontId="6" fillId="0" borderId="13" xfId="0" applyFont="1" applyBorder="1" applyAlignment="1" applyProtection="1">
      <alignment horizontal="right" vertical="center" wrapText="1"/>
      <protection locked="0"/>
    </xf>
    <xf numFmtId="0" fontId="6" fillId="0" borderId="14" xfId="0" applyFont="1" applyBorder="1" applyAlignment="1" applyProtection="1">
      <alignment horizontal="right" vertical="center"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3" xfId="0" applyFont="1" applyBorder="1" applyAlignment="1" applyProtection="1">
      <alignment horizontal="right" vertical="center"/>
      <protection locked="0"/>
    </xf>
    <xf numFmtId="0" fontId="6" fillId="0" borderId="12" xfId="0" applyFont="1" applyBorder="1" applyAlignment="1" applyProtection="1">
      <alignment horizontal="center" vertical="center" textRotation="255" wrapText="1"/>
      <protection locked="0"/>
    </xf>
    <xf numFmtId="0" fontId="6" fillId="0" borderId="15" xfId="0" applyFont="1" applyBorder="1" applyAlignment="1" applyProtection="1">
      <alignment horizontal="center" vertical="center" textRotation="255" wrapText="1"/>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22" fillId="9" borderId="13" xfId="0" applyFont="1" applyFill="1" applyBorder="1" applyAlignment="1" applyProtection="1">
      <alignment horizontal="center" vertical="center"/>
      <protection locked="0"/>
    </xf>
    <xf numFmtId="0" fontId="22" fillId="12" borderId="13" xfId="0" applyFont="1" applyFill="1" applyBorder="1" applyProtection="1">
      <alignment vertical="center"/>
    </xf>
  </cellXfs>
  <cellStyles count="6">
    <cellStyle name="百分比" xfId="2" builtinId="5"/>
    <cellStyle name="常规" xfId="0" builtinId="0"/>
    <cellStyle name="常规_利润表" xfId="5"/>
    <cellStyle name="常规_资产负债表" xfId="4"/>
    <cellStyle name="超链接" xfId="3" builtinId="8"/>
    <cellStyle name="千位分隔" xfId="1" builtinId="3"/>
  </cellStyles>
  <dxfs count="2">
    <dxf>
      <alignment horizontal="center" vertical="center" textRotation="0" wrapText="0" indent="0" relativeIndent="0" justifyLastLine="0" shrinkToFit="0" mergeCell="0" readingOrder="0"/>
    </dxf>
    <dxf>
      <alignment horizontal="center" vertical="center" textRotation="0" wrapText="0" indent="0" relativeIndent="255" justifyLastLine="0" shrinkToFit="0" mergeCell="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drawing1.xml><?xml version="1.0" encoding="utf-8"?>
<xdr:wsDr xmlns:xdr="http://schemas.openxmlformats.org/drawingml/2006/spreadsheetDrawing" xmlns:a="http://schemas.openxmlformats.org/drawingml/2006/main">
  <xdr:twoCellAnchor editAs="oneCell">
    <xdr:from>
      <xdr:col>1</xdr:col>
      <xdr:colOff>390526</xdr:colOff>
      <xdr:row>0</xdr:row>
      <xdr:rowOff>0</xdr:rowOff>
    </xdr:from>
    <xdr:to>
      <xdr:col>1</xdr:col>
      <xdr:colOff>701675</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1" y="0"/>
          <a:ext cx="311149" cy="311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495300</xdr:colOff>
      <xdr:row>0</xdr:row>
      <xdr:rowOff>0</xdr:rowOff>
    </xdr:from>
    <xdr:to>
      <xdr:col>1</xdr:col>
      <xdr:colOff>806449</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4400" y="0"/>
          <a:ext cx="311149" cy="3111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542925</xdr:colOff>
      <xdr:row>0</xdr:row>
      <xdr:rowOff>19050</xdr:rowOff>
    </xdr:from>
    <xdr:to>
      <xdr:col>1</xdr:col>
      <xdr:colOff>854074</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19050"/>
          <a:ext cx="311149" cy="3111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533400</xdr:colOff>
      <xdr:row>0</xdr:row>
      <xdr:rowOff>28575</xdr:rowOff>
    </xdr:from>
    <xdr:to>
      <xdr:col>1</xdr:col>
      <xdr:colOff>844549</xdr:colOff>
      <xdr:row>0</xdr:row>
      <xdr:rowOff>339724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0" y="28575"/>
          <a:ext cx="311149" cy="3111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438150</xdr:colOff>
      <xdr:row>0</xdr:row>
      <xdr:rowOff>9525</xdr:rowOff>
    </xdr:from>
    <xdr:to>
      <xdr:col>1</xdr:col>
      <xdr:colOff>749299</xdr:colOff>
      <xdr:row>0</xdr:row>
      <xdr:rowOff>320674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95350" y="9525"/>
          <a:ext cx="311149" cy="3111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501649</xdr:colOff>
      <xdr:row>0</xdr:row>
      <xdr:rowOff>339724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6300" y="28575"/>
          <a:ext cx="311149" cy="3111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561975</xdr:colOff>
      <xdr:row>0</xdr:row>
      <xdr:rowOff>28575</xdr:rowOff>
    </xdr:from>
    <xdr:to>
      <xdr:col>2</xdr:col>
      <xdr:colOff>187324</xdr:colOff>
      <xdr:row>0</xdr:row>
      <xdr:rowOff>339724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28575"/>
          <a:ext cx="311149" cy="3111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504825</xdr:colOff>
      <xdr:row>0</xdr:row>
      <xdr:rowOff>0</xdr:rowOff>
    </xdr:from>
    <xdr:to>
      <xdr:col>1</xdr:col>
      <xdr:colOff>815974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0" y="0"/>
          <a:ext cx="311149" cy="3111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352425</xdr:colOff>
      <xdr:row>0</xdr:row>
      <xdr:rowOff>28575</xdr:rowOff>
    </xdr:from>
    <xdr:to>
      <xdr:col>1</xdr:col>
      <xdr:colOff>663574</xdr:colOff>
      <xdr:row>0</xdr:row>
      <xdr:rowOff>339724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6300" y="28575"/>
          <a:ext cx="311149" cy="3111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361950</xdr:colOff>
      <xdr:row>0</xdr:row>
      <xdr:rowOff>19050</xdr:rowOff>
    </xdr:from>
    <xdr:to>
      <xdr:col>1</xdr:col>
      <xdr:colOff>673099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85825" y="19050"/>
          <a:ext cx="311149" cy="31114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476250</xdr:colOff>
      <xdr:row>0</xdr:row>
      <xdr:rowOff>19050</xdr:rowOff>
    </xdr:from>
    <xdr:to>
      <xdr:col>1</xdr:col>
      <xdr:colOff>787399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95350" y="19050"/>
          <a:ext cx="311149" cy="311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19050</xdr:rowOff>
    </xdr:from>
    <xdr:to>
      <xdr:col>1</xdr:col>
      <xdr:colOff>415924</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90575" y="19050"/>
          <a:ext cx="311149" cy="3111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152400</xdr:colOff>
      <xdr:row>0</xdr:row>
      <xdr:rowOff>19050</xdr:rowOff>
    </xdr:from>
    <xdr:to>
      <xdr:col>1</xdr:col>
      <xdr:colOff>463549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0" y="19050"/>
          <a:ext cx="311149" cy="31114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409575</xdr:colOff>
      <xdr:row>0</xdr:row>
      <xdr:rowOff>19050</xdr:rowOff>
    </xdr:from>
    <xdr:to>
      <xdr:col>1</xdr:col>
      <xdr:colOff>720724</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19050"/>
          <a:ext cx="311149" cy="31114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581025</xdr:colOff>
      <xdr:row>0</xdr:row>
      <xdr:rowOff>9525</xdr:rowOff>
    </xdr:from>
    <xdr:to>
      <xdr:col>2</xdr:col>
      <xdr:colOff>215899</xdr:colOff>
      <xdr:row>0</xdr:row>
      <xdr:rowOff>320674</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9525"/>
          <a:ext cx="311149" cy="31114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1</xdr:col>
      <xdr:colOff>454024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28675" y="0"/>
          <a:ext cx="311149" cy="31114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523875</xdr:colOff>
      <xdr:row>0</xdr:row>
      <xdr:rowOff>0</xdr:rowOff>
    </xdr:from>
    <xdr:to>
      <xdr:col>1</xdr:col>
      <xdr:colOff>835024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6300" y="0"/>
          <a:ext cx="311149" cy="31114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1</xdr:col>
      <xdr:colOff>739774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85825" y="0"/>
          <a:ext cx="311149" cy="31114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657225</xdr:colOff>
      <xdr:row>0</xdr:row>
      <xdr:rowOff>0</xdr:rowOff>
    </xdr:from>
    <xdr:to>
      <xdr:col>1</xdr:col>
      <xdr:colOff>968374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71550" y="0"/>
          <a:ext cx="311149" cy="31114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190500</xdr:colOff>
      <xdr:row>0</xdr:row>
      <xdr:rowOff>0</xdr:rowOff>
    </xdr:from>
    <xdr:to>
      <xdr:col>2</xdr:col>
      <xdr:colOff>501649</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4400" y="0"/>
          <a:ext cx="311149" cy="31114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457200</xdr:colOff>
      <xdr:row>0</xdr:row>
      <xdr:rowOff>19050</xdr:rowOff>
    </xdr:from>
    <xdr:to>
      <xdr:col>1</xdr:col>
      <xdr:colOff>768349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57250" y="19050"/>
          <a:ext cx="311149" cy="3111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180975</xdr:colOff>
      <xdr:row>0</xdr:row>
      <xdr:rowOff>57150</xdr:rowOff>
    </xdr:from>
    <xdr:to>
      <xdr:col>1</xdr:col>
      <xdr:colOff>492124</xdr:colOff>
      <xdr:row>0</xdr:row>
      <xdr:rowOff>368299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66775" y="57150"/>
          <a:ext cx="311149" cy="311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606424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0" y="0"/>
          <a:ext cx="311149" cy="3111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476250</xdr:colOff>
      <xdr:row>0</xdr:row>
      <xdr:rowOff>19050</xdr:rowOff>
    </xdr:from>
    <xdr:to>
      <xdr:col>2</xdr:col>
      <xdr:colOff>101599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19050"/>
          <a:ext cx="311149" cy="3111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504825</xdr:colOff>
      <xdr:row>0</xdr:row>
      <xdr:rowOff>19050</xdr:rowOff>
    </xdr:from>
    <xdr:to>
      <xdr:col>2</xdr:col>
      <xdr:colOff>130174</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28675" y="19050"/>
          <a:ext cx="311149" cy="31114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457200</xdr:colOff>
      <xdr:row>0</xdr:row>
      <xdr:rowOff>0</xdr:rowOff>
    </xdr:from>
    <xdr:to>
      <xdr:col>2</xdr:col>
      <xdr:colOff>82549</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6300" y="0"/>
          <a:ext cx="311149" cy="31114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347870</xdr:colOff>
      <xdr:row>0</xdr:row>
      <xdr:rowOff>24847</xdr:rowOff>
    </xdr:from>
    <xdr:to>
      <xdr:col>1</xdr:col>
      <xdr:colOff>659019</xdr:colOff>
      <xdr:row>0</xdr:row>
      <xdr:rowOff>335996</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70283" y="24847"/>
          <a:ext cx="311149" cy="31114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606424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0"/>
          <a:ext cx="311149" cy="31114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447675</xdr:colOff>
      <xdr:row>0</xdr:row>
      <xdr:rowOff>0</xdr:rowOff>
    </xdr:from>
    <xdr:to>
      <xdr:col>1</xdr:col>
      <xdr:colOff>758824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28675" y="0"/>
          <a:ext cx="311149" cy="3111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1</xdr:col>
      <xdr:colOff>454024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28675" y="0"/>
          <a:ext cx="311149" cy="311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1</xdr:col>
      <xdr:colOff>777874</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19150" y="0"/>
          <a:ext cx="311149" cy="3111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0</xdr:row>
      <xdr:rowOff>19050</xdr:rowOff>
    </xdr:from>
    <xdr:to>
      <xdr:col>1</xdr:col>
      <xdr:colOff>511174</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85825" y="19050"/>
          <a:ext cx="311149" cy="3111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609600</xdr:colOff>
      <xdr:row>0</xdr:row>
      <xdr:rowOff>0</xdr:rowOff>
    </xdr:from>
    <xdr:to>
      <xdr:col>1</xdr:col>
      <xdr:colOff>920749</xdr:colOff>
      <xdr:row>0</xdr:row>
      <xdr:rowOff>311149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7725" y="0"/>
          <a:ext cx="311149" cy="3111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495300</xdr:colOff>
      <xdr:row>0</xdr:row>
      <xdr:rowOff>19050</xdr:rowOff>
    </xdr:from>
    <xdr:to>
      <xdr:col>1</xdr:col>
      <xdr:colOff>806449</xdr:colOff>
      <xdr:row>0</xdr:row>
      <xdr:rowOff>330199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8200" y="19050"/>
          <a:ext cx="311149" cy="3111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523875</xdr:colOff>
      <xdr:row>0</xdr:row>
      <xdr:rowOff>38100</xdr:rowOff>
    </xdr:from>
    <xdr:to>
      <xdr:col>1</xdr:col>
      <xdr:colOff>835024</xdr:colOff>
      <xdr:row>0</xdr:row>
      <xdr:rowOff>349249</xdr:rowOff>
    </xdr:to>
    <xdr:pic>
      <xdr:nvPicPr>
        <xdr:cNvPr id="2" name="图片 1" descr="timg.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23925" y="38100"/>
          <a:ext cx="311149" cy="311149"/>
        </a:xfrm>
        <a:prstGeom prst="rect">
          <a:avLst/>
        </a:prstGeom>
      </xdr:spPr>
    </xdr:pic>
    <xdr:clientData/>
  </xdr:twoCellAnchor>
</xdr:wsDr>
</file>

<file path=xl/tables/table1.xml><?xml version="1.0" encoding="utf-8"?>
<table xmlns="http://schemas.openxmlformats.org/spreadsheetml/2006/main" id="1" name="表1" displayName="表1" ref="A1:A7" totalsRowShown="0" headerRowDxfId="1">
  <autoFilter ref="A1:A7"/>
  <tableColumns count="1">
    <tableColumn id="1" name="企业会计准则"/>
  </tableColumns>
  <tableStyleInfo name="TableStyleMedium2" showFirstColumn="0" showLastColumn="0" showRowStripes="1" showColumnStripes="0"/>
</table>
</file>

<file path=xl/tables/table2.xml><?xml version="1.0" encoding="utf-8"?>
<table xmlns="http://schemas.openxmlformats.org/spreadsheetml/2006/main" id="2" name="表2" displayName="表2" ref="C1:C5" totalsRowShown="0" headerRowDxfId="0">
  <autoFilter ref="C1:C5"/>
  <tableColumns count="1">
    <tableColumn id="1" name="事业单位会计准则"/>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9.x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C000"/>
  </sheetPr>
  <dimension ref="A1:F44"/>
  <sheetViews>
    <sheetView workbookViewId="0">
      <pane xSplit="1" ySplit="4" topLeftCell="B19" activePane="bottomRight" state="frozen"/>
      <selection activeCell="U19" sqref="U19"/>
      <selection pane="topRight" activeCell="U19" sqref="U19"/>
      <selection pane="bottomLeft" activeCell="U19" sqref="U19"/>
      <selection pane="bottomRight" activeCell="C36" sqref="C36"/>
    </sheetView>
  </sheetViews>
  <sheetFormatPr defaultRowHeight="13.5"/>
  <cols>
    <col min="1" max="1" width="26" style="6" customWidth="1"/>
    <col min="2" max="3" width="13.5" style="6" customWidth="1"/>
    <col min="4" max="4" width="29.625" style="6" customWidth="1"/>
    <col min="5" max="6" width="13.875" style="6" customWidth="1"/>
    <col min="7" max="16384" width="9" style="6"/>
  </cols>
  <sheetData>
    <row r="1" spans="1:6" ht="18.75" customHeight="1">
      <c r="A1" s="459" t="s">
        <v>1173</v>
      </c>
      <c r="B1" s="459"/>
      <c r="C1" s="459"/>
      <c r="D1" s="459"/>
      <c r="E1" s="459"/>
      <c r="F1" s="459"/>
    </row>
    <row r="2" spans="1:6" ht="13.5" customHeight="1">
      <c r="A2" s="363"/>
      <c r="B2" s="363"/>
      <c r="C2" s="364"/>
      <c r="D2" s="363"/>
      <c r="E2" s="363"/>
      <c r="F2" s="365" t="s">
        <v>1105</v>
      </c>
    </row>
    <row r="3" spans="1:6" ht="14.25" customHeight="1">
      <c r="A3" s="460" t="s">
        <v>1216</v>
      </c>
      <c r="B3" s="460"/>
      <c r="C3" s="458" t="s">
        <v>1103</v>
      </c>
      <c r="D3" s="458"/>
      <c r="E3" s="296"/>
      <c r="F3" s="365" t="s">
        <v>1104</v>
      </c>
    </row>
    <row r="4" spans="1:6">
      <c r="A4" s="366" t="s">
        <v>1106</v>
      </c>
      <c r="B4" s="366" t="s">
        <v>1107</v>
      </c>
      <c r="C4" s="366" t="s">
        <v>1108</v>
      </c>
      <c r="D4" s="366" t="s">
        <v>1109</v>
      </c>
      <c r="E4" s="366" t="s">
        <v>1107</v>
      </c>
      <c r="F4" s="366" t="s">
        <v>1108</v>
      </c>
    </row>
    <row r="5" spans="1:6">
      <c r="A5" s="367" t="s">
        <v>1090</v>
      </c>
      <c r="B5" s="297"/>
      <c r="C5" s="297"/>
      <c r="D5" s="367" t="s">
        <v>1091</v>
      </c>
      <c r="E5" s="298"/>
      <c r="F5" s="298"/>
    </row>
    <row r="6" spans="1:6">
      <c r="A6" s="367" t="s">
        <v>1092</v>
      </c>
      <c r="B6" s="297"/>
      <c r="C6" s="297"/>
      <c r="D6" s="367" t="s">
        <v>1093</v>
      </c>
      <c r="E6" s="297"/>
      <c r="F6" s="297"/>
    </row>
    <row r="7" spans="1:6" ht="25.5" customHeight="1">
      <c r="A7" s="368" t="s">
        <v>1110</v>
      </c>
      <c r="B7" s="299"/>
      <c r="C7" s="297"/>
      <c r="D7" s="368" t="s">
        <v>1174</v>
      </c>
      <c r="E7" s="297"/>
      <c r="F7" s="297"/>
    </row>
    <row r="8" spans="1:6">
      <c r="A8" s="369" t="s">
        <v>1129</v>
      </c>
      <c r="B8" s="297"/>
      <c r="C8" s="297"/>
      <c r="D8" s="372" t="s">
        <v>1138</v>
      </c>
      <c r="E8" s="297"/>
      <c r="F8" s="297"/>
    </row>
    <row r="9" spans="1:6">
      <c r="A9" s="369" t="s">
        <v>1128</v>
      </c>
      <c r="B9" s="297"/>
      <c r="C9" s="297"/>
      <c r="D9" s="372" t="s">
        <v>1139</v>
      </c>
      <c r="E9" s="297"/>
      <c r="F9" s="297"/>
    </row>
    <row r="10" spans="1:6">
      <c r="A10" s="369" t="s">
        <v>1127</v>
      </c>
      <c r="B10" s="297"/>
      <c r="C10" s="297"/>
      <c r="D10" s="369" t="s">
        <v>1140</v>
      </c>
      <c r="E10" s="297"/>
      <c r="F10" s="297"/>
    </row>
    <row r="11" spans="1:6">
      <c r="A11" s="369" t="s">
        <v>1126</v>
      </c>
      <c r="B11" s="297"/>
      <c r="C11" s="297"/>
      <c r="D11" s="369" t="s">
        <v>1141</v>
      </c>
      <c r="E11" s="297"/>
      <c r="F11" s="297"/>
    </row>
    <row r="12" spans="1:6">
      <c r="A12" s="369" t="s">
        <v>1125</v>
      </c>
      <c r="B12" s="297"/>
      <c r="C12" s="297"/>
      <c r="D12" s="372" t="s">
        <v>1142</v>
      </c>
      <c r="E12" s="297"/>
      <c r="F12" s="297"/>
    </row>
    <row r="13" spans="1:6">
      <c r="A13" s="369" t="s">
        <v>1124</v>
      </c>
      <c r="B13" s="297"/>
      <c r="C13" s="297"/>
      <c r="D13" s="369" t="s">
        <v>1143</v>
      </c>
      <c r="E13" s="297"/>
      <c r="F13" s="297"/>
    </row>
    <row r="14" spans="1:6">
      <c r="A14" s="369" t="s">
        <v>1123</v>
      </c>
      <c r="B14" s="297"/>
      <c r="C14" s="297"/>
      <c r="D14" s="369" t="s">
        <v>1144</v>
      </c>
      <c r="E14" s="297"/>
      <c r="F14" s="297"/>
    </row>
    <row r="15" spans="1:6">
      <c r="A15" s="369" t="s">
        <v>1122</v>
      </c>
      <c r="B15" s="297"/>
      <c r="C15" s="297"/>
      <c r="D15" s="369" t="s">
        <v>1146</v>
      </c>
      <c r="E15" s="297"/>
      <c r="F15" s="297"/>
    </row>
    <row r="16" spans="1:6">
      <c r="A16" s="369" t="s">
        <v>1111</v>
      </c>
      <c r="B16" s="297"/>
      <c r="C16" s="297"/>
      <c r="D16" s="369" t="s">
        <v>1145</v>
      </c>
      <c r="E16" s="297"/>
      <c r="F16" s="297"/>
    </row>
    <row r="17" spans="1:6">
      <c r="A17" s="369" t="s">
        <v>1112</v>
      </c>
      <c r="B17" s="297"/>
      <c r="C17" s="297"/>
      <c r="D17" s="369" t="s">
        <v>1147</v>
      </c>
      <c r="E17" s="297"/>
      <c r="F17" s="297"/>
    </row>
    <row r="18" spans="1:6">
      <c r="A18" s="369" t="s">
        <v>1113</v>
      </c>
      <c r="B18" s="297"/>
      <c r="C18" s="297"/>
      <c r="D18" s="369" t="s">
        <v>1148</v>
      </c>
      <c r="E18" s="297"/>
      <c r="F18" s="297"/>
    </row>
    <row r="19" spans="1:6">
      <c r="A19" s="370" t="s">
        <v>1114</v>
      </c>
      <c r="B19" s="301">
        <f>SUM(B6:B18)</f>
        <v>0</v>
      </c>
      <c r="C19" s="301">
        <f>SUM(C6:C18)</f>
        <v>0</v>
      </c>
      <c r="D19" s="372" t="s">
        <v>1149</v>
      </c>
      <c r="E19" s="297"/>
      <c r="F19" s="297"/>
    </row>
    <row r="20" spans="1:6">
      <c r="A20" s="369" t="s">
        <v>1115</v>
      </c>
      <c r="B20" s="297"/>
      <c r="C20" s="297"/>
      <c r="D20" s="373" t="s">
        <v>1150</v>
      </c>
      <c r="E20" s="302">
        <f>SUM(E6:E19)</f>
        <v>0</v>
      </c>
      <c r="F20" s="302">
        <f>SUM(F6:F19)</f>
        <v>0</v>
      </c>
    </row>
    <row r="21" spans="1:6">
      <c r="A21" s="369" t="s">
        <v>1121</v>
      </c>
      <c r="B21" s="297"/>
      <c r="C21" s="297"/>
      <c r="D21" s="374" t="s">
        <v>1151</v>
      </c>
      <c r="E21" s="297"/>
      <c r="F21" s="297"/>
    </row>
    <row r="22" spans="1:6">
      <c r="A22" s="369" t="s">
        <v>1120</v>
      </c>
      <c r="B22" s="297"/>
      <c r="C22" s="297"/>
      <c r="D22" s="369" t="s">
        <v>1152</v>
      </c>
      <c r="E22" s="297"/>
      <c r="F22" s="297"/>
    </row>
    <row r="23" spans="1:6">
      <c r="A23" s="369" t="s">
        <v>1119</v>
      </c>
      <c r="B23" s="297"/>
      <c r="C23" s="297"/>
      <c r="D23" s="369" t="s">
        <v>1153</v>
      </c>
      <c r="E23" s="297"/>
      <c r="F23" s="297"/>
    </row>
    <row r="24" spans="1:6">
      <c r="A24" s="369" t="s">
        <v>1118</v>
      </c>
      <c r="B24" s="300"/>
      <c r="C24" s="300"/>
      <c r="D24" s="372" t="s">
        <v>1154</v>
      </c>
      <c r="E24" s="297"/>
      <c r="F24" s="297"/>
    </row>
    <row r="25" spans="1:6">
      <c r="A25" s="369" t="s">
        <v>1117</v>
      </c>
      <c r="B25" s="297"/>
      <c r="C25" s="297"/>
      <c r="D25" s="369" t="s">
        <v>1155</v>
      </c>
      <c r="E25" s="297"/>
      <c r="F25" s="297"/>
    </row>
    <row r="26" spans="1:6">
      <c r="A26" s="367" t="s">
        <v>1116</v>
      </c>
      <c r="B26" s="297"/>
      <c r="C26" s="297"/>
      <c r="D26" s="369" t="s">
        <v>1156</v>
      </c>
      <c r="E26" s="297"/>
      <c r="F26" s="297"/>
    </row>
    <row r="27" spans="1:6">
      <c r="A27" s="369" t="s">
        <v>1130</v>
      </c>
      <c r="B27" s="297"/>
      <c r="C27" s="297"/>
      <c r="D27" s="369" t="s">
        <v>1157</v>
      </c>
      <c r="E27" s="297"/>
      <c r="F27" s="297"/>
    </row>
    <row r="28" spans="1:6">
      <c r="A28" s="369" t="s">
        <v>1131</v>
      </c>
      <c r="B28" s="297"/>
      <c r="C28" s="297"/>
      <c r="D28" s="369" t="s">
        <v>1158</v>
      </c>
      <c r="E28" s="297"/>
      <c r="F28" s="297"/>
    </row>
    <row r="29" spans="1:6">
      <c r="A29" s="369" t="s">
        <v>1132</v>
      </c>
      <c r="B29" s="297"/>
      <c r="C29" s="297"/>
      <c r="D29" s="369" t="s">
        <v>1159</v>
      </c>
      <c r="E29" s="297"/>
      <c r="F29" s="297"/>
    </row>
    <row r="30" spans="1:6">
      <c r="A30" s="369" t="s">
        <v>1133</v>
      </c>
      <c r="B30" s="297"/>
      <c r="C30" s="297"/>
      <c r="D30" s="369" t="s">
        <v>1160</v>
      </c>
      <c r="E30" s="297"/>
      <c r="F30" s="297"/>
    </row>
    <row r="31" spans="1:6">
      <c r="A31" s="369" t="s">
        <v>1134</v>
      </c>
      <c r="B31" s="297"/>
      <c r="C31" s="297"/>
      <c r="D31" s="369" t="s">
        <v>1161</v>
      </c>
      <c r="E31" s="297"/>
      <c r="F31" s="297"/>
    </row>
    <row r="32" spans="1:6">
      <c r="A32" s="369" t="s">
        <v>1135</v>
      </c>
      <c r="B32" s="297"/>
      <c r="C32" s="297"/>
      <c r="D32" s="370" t="s">
        <v>1162</v>
      </c>
      <c r="E32" s="302">
        <f>E22+E23+SUM(E26:E31)</f>
        <v>0</v>
      </c>
      <c r="F32" s="302">
        <f>F22+F23+SUM(F26:F31)</f>
        <v>0</v>
      </c>
    </row>
    <row r="33" spans="1:6">
      <c r="A33" s="369" t="s">
        <v>1136</v>
      </c>
      <c r="B33" s="297"/>
      <c r="C33" s="297"/>
      <c r="D33" s="369" t="s">
        <v>1163</v>
      </c>
      <c r="E33" s="297"/>
      <c r="F33" s="297"/>
    </row>
    <row r="34" spans="1:6">
      <c r="A34" s="367" t="s">
        <v>1094</v>
      </c>
      <c r="B34" s="297"/>
      <c r="C34" s="297"/>
      <c r="D34" s="369" t="s">
        <v>1164</v>
      </c>
      <c r="E34" s="297"/>
      <c r="F34" s="297"/>
    </row>
    <row r="35" spans="1:6">
      <c r="A35" s="367" t="s">
        <v>1095</v>
      </c>
      <c r="B35" s="297"/>
      <c r="C35" s="297"/>
      <c r="D35" s="372" t="s">
        <v>1165</v>
      </c>
      <c r="E35" s="297"/>
      <c r="F35" s="297"/>
    </row>
    <row r="36" spans="1:6">
      <c r="A36" s="367" t="s">
        <v>1096</v>
      </c>
      <c r="B36" s="297"/>
      <c r="C36" s="297"/>
      <c r="D36" s="372" t="s">
        <v>1154</v>
      </c>
      <c r="E36" s="297"/>
      <c r="F36" s="297"/>
    </row>
    <row r="37" spans="1:6">
      <c r="A37" s="367" t="s">
        <v>1097</v>
      </c>
      <c r="B37" s="297"/>
      <c r="C37" s="297"/>
      <c r="D37" s="369" t="s">
        <v>1155</v>
      </c>
      <c r="E37" s="297"/>
      <c r="F37" s="297"/>
    </row>
    <row r="38" spans="1:6">
      <c r="A38" s="370" t="s">
        <v>1137</v>
      </c>
      <c r="B38" s="302">
        <f>SUM(B21:B37)</f>
        <v>0</v>
      </c>
      <c r="C38" s="302">
        <f>SUM(C21:C37)</f>
        <v>0</v>
      </c>
      <c r="D38" s="369" t="s">
        <v>1166</v>
      </c>
      <c r="E38" s="297"/>
      <c r="F38" s="297"/>
    </row>
    <row r="39" spans="1:6">
      <c r="A39" s="367"/>
      <c r="B39" s="297"/>
      <c r="C39" s="297"/>
      <c r="D39" s="369" t="s">
        <v>1167</v>
      </c>
      <c r="E39" s="297"/>
      <c r="F39" s="297"/>
    </row>
    <row r="40" spans="1:6">
      <c r="A40" s="367"/>
      <c r="B40" s="297"/>
      <c r="C40" s="297"/>
      <c r="D40" s="369" t="s">
        <v>1168</v>
      </c>
      <c r="E40" s="297"/>
      <c r="F40" s="297"/>
    </row>
    <row r="41" spans="1:6">
      <c r="A41" s="367"/>
      <c r="B41" s="297"/>
      <c r="C41" s="297"/>
      <c r="D41" s="369" t="s">
        <v>1169</v>
      </c>
      <c r="E41" s="297"/>
      <c r="F41" s="297"/>
    </row>
    <row r="42" spans="1:6">
      <c r="A42" s="367"/>
      <c r="B42" s="297"/>
      <c r="C42" s="297"/>
      <c r="D42" s="369" t="s">
        <v>1170</v>
      </c>
      <c r="E42" s="297"/>
      <c r="F42" s="297"/>
    </row>
    <row r="43" spans="1:6">
      <c r="A43" s="367"/>
      <c r="B43" s="297"/>
      <c r="C43" s="297"/>
      <c r="D43" s="369" t="s">
        <v>1171</v>
      </c>
      <c r="E43" s="302">
        <f>E34+E35+E38-E39+E40+E41+E42</f>
        <v>0</v>
      </c>
      <c r="F43" s="302">
        <f>F34+F35+F38-F39+F40+F41+F42</f>
        <v>0</v>
      </c>
    </row>
    <row r="44" spans="1:6">
      <c r="A44" s="371" t="s">
        <v>1098</v>
      </c>
      <c r="B44" s="302">
        <f>B19+B38</f>
        <v>0</v>
      </c>
      <c r="C44" s="302">
        <f>C19+C38</f>
        <v>0</v>
      </c>
      <c r="D44" s="370" t="s">
        <v>1172</v>
      </c>
      <c r="E44" s="302">
        <f>E20+E32+E43</f>
        <v>0</v>
      </c>
      <c r="F44" s="302">
        <f>F20+F32+F43</f>
        <v>0</v>
      </c>
    </row>
  </sheetData>
  <sheetProtection password="CF88" sheet="1" objects="1" scenarios="1"/>
  <mergeCells count="3">
    <mergeCell ref="C3:D3"/>
    <mergeCell ref="A1:F1"/>
    <mergeCell ref="A3:B3"/>
  </mergeCells>
  <phoneticPr fontId="1"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5"/>
  <dimension ref="A1:C29"/>
  <sheetViews>
    <sheetView workbookViewId="0">
      <selection activeCell="F11" sqref="F11"/>
    </sheetView>
  </sheetViews>
  <sheetFormatPr defaultRowHeight="25.9" customHeight="1"/>
  <cols>
    <col min="1" max="1" width="5.875" style="6" customWidth="1"/>
    <col min="2" max="2" width="45.75" style="6" customWidth="1"/>
    <col min="3" max="3" width="18.625" style="34" customWidth="1"/>
    <col min="4" max="16384" width="9" style="6"/>
  </cols>
  <sheetData>
    <row r="1" spans="1:3" ht="25.9" customHeight="1" thickBot="1">
      <c r="A1" s="552" t="s">
        <v>987</v>
      </c>
      <c r="B1" s="552"/>
      <c r="C1" s="552"/>
    </row>
    <row r="2" spans="1:3" ht="25.9" customHeight="1">
      <c r="A2" s="22" t="s">
        <v>1</v>
      </c>
      <c r="B2" s="23" t="s">
        <v>40</v>
      </c>
      <c r="C2" s="31" t="s">
        <v>941</v>
      </c>
    </row>
    <row r="3" spans="1:3" ht="25.9" customHeight="1">
      <c r="A3" s="24">
        <v>1</v>
      </c>
      <c r="B3" s="25" t="s">
        <v>42</v>
      </c>
      <c r="C3" s="45">
        <f>C4+C11</f>
        <v>0</v>
      </c>
    </row>
    <row r="4" spans="1:3" ht="25.9" customHeight="1">
      <c r="A4" s="24">
        <v>2</v>
      </c>
      <c r="B4" s="26" t="s">
        <v>43</v>
      </c>
      <c r="C4" s="46">
        <f>C5+C7+C8+C9+C10</f>
        <v>0</v>
      </c>
    </row>
    <row r="5" spans="1:3" ht="25.9" customHeight="1">
      <c r="A5" s="24">
        <v>3</v>
      </c>
      <c r="B5" s="27" t="s">
        <v>44</v>
      </c>
      <c r="C5" s="32"/>
    </row>
    <row r="6" spans="1:3" ht="25.9" customHeight="1">
      <c r="A6" s="24">
        <v>4</v>
      </c>
      <c r="B6" s="28" t="s">
        <v>45</v>
      </c>
      <c r="C6" s="32"/>
    </row>
    <row r="7" spans="1:3" ht="25.9" customHeight="1">
      <c r="A7" s="24">
        <v>5</v>
      </c>
      <c r="B7" s="27" t="s">
        <v>46</v>
      </c>
      <c r="C7" s="32"/>
    </row>
    <row r="8" spans="1:3" ht="25.9" customHeight="1">
      <c r="A8" s="24">
        <v>6</v>
      </c>
      <c r="B8" s="27" t="s">
        <v>47</v>
      </c>
      <c r="C8" s="32"/>
    </row>
    <row r="9" spans="1:3" ht="25.9" customHeight="1">
      <c r="A9" s="24">
        <v>7</v>
      </c>
      <c r="B9" s="27" t="s">
        <v>48</v>
      </c>
      <c r="C9" s="32"/>
    </row>
    <row r="10" spans="1:3" ht="25.9" customHeight="1">
      <c r="A10" s="24">
        <v>8</v>
      </c>
      <c r="B10" s="27" t="s">
        <v>49</v>
      </c>
      <c r="C10" s="32"/>
    </row>
    <row r="11" spans="1:3" ht="25.9" customHeight="1">
      <c r="A11" s="24">
        <v>9</v>
      </c>
      <c r="B11" s="26" t="s">
        <v>50</v>
      </c>
      <c r="C11" s="46">
        <f>C12+C14+C15+C16+C17</f>
        <v>0</v>
      </c>
    </row>
    <row r="12" spans="1:3" ht="25.9" customHeight="1">
      <c r="A12" s="24">
        <v>10</v>
      </c>
      <c r="B12" s="27" t="s">
        <v>51</v>
      </c>
      <c r="C12" s="32"/>
    </row>
    <row r="13" spans="1:3" ht="25.9" customHeight="1">
      <c r="A13" s="24">
        <v>11</v>
      </c>
      <c r="B13" s="28" t="s">
        <v>45</v>
      </c>
      <c r="C13" s="32"/>
    </row>
    <row r="14" spans="1:3" ht="25.9" customHeight="1">
      <c r="A14" s="24">
        <v>12</v>
      </c>
      <c r="B14" s="27" t="s">
        <v>52</v>
      </c>
      <c r="C14" s="32"/>
    </row>
    <row r="15" spans="1:3" ht="25.9" customHeight="1">
      <c r="A15" s="24">
        <v>13</v>
      </c>
      <c r="B15" s="27" t="s">
        <v>53</v>
      </c>
      <c r="C15" s="32"/>
    </row>
    <row r="16" spans="1:3" ht="25.9" customHeight="1">
      <c r="A16" s="24">
        <v>14</v>
      </c>
      <c r="B16" s="27" t="s">
        <v>54</v>
      </c>
      <c r="C16" s="32"/>
    </row>
    <row r="17" spans="1:3" ht="25.9" customHeight="1">
      <c r="A17" s="24">
        <v>15</v>
      </c>
      <c r="B17" s="27" t="s">
        <v>49</v>
      </c>
      <c r="C17" s="32"/>
    </row>
    <row r="18" spans="1:3" ht="25.9" customHeight="1">
      <c r="A18" s="24">
        <v>16</v>
      </c>
      <c r="B18" s="25" t="s">
        <v>55</v>
      </c>
      <c r="C18" s="45">
        <f>SUM(C19:C28)</f>
        <v>0</v>
      </c>
    </row>
    <row r="19" spans="1:3" ht="25.9" customHeight="1">
      <c r="A19" s="24">
        <v>17</v>
      </c>
      <c r="B19" s="26" t="s">
        <v>56</v>
      </c>
      <c r="C19" s="32"/>
    </row>
    <row r="20" spans="1:3" ht="25.9" customHeight="1">
      <c r="A20" s="24">
        <v>18</v>
      </c>
      <c r="B20" s="26" t="s">
        <v>57</v>
      </c>
      <c r="C20" s="32"/>
    </row>
    <row r="21" spans="1:3" ht="25.9" customHeight="1">
      <c r="A21" s="24">
        <v>19</v>
      </c>
      <c r="B21" s="26" t="s">
        <v>58</v>
      </c>
      <c r="C21" s="32"/>
    </row>
    <row r="22" spans="1:3" ht="25.9" customHeight="1">
      <c r="A22" s="24">
        <v>20</v>
      </c>
      <c r="B22" s="26" t="s">
        <v>59</v>
      </c>
      <c r="C22" s="32"/>
    </row>
    <row r="23" spans="1:3" ht="25.9" customHeight="1">
      <c r="A23" s="24">
        <v>21</v>
      </c>
      <c r="B23" s="26" t="s">
        <v>60</v>
      </c>
      <c r="C23" s="32"/>
    </row>
    <row r="24" spans="1:3" ht="25.9" customHeight="1">
      <c r="A24" s="24">
        <v>22</v>
      </c>
      <c r="B24" s="26" t="s">
        <v>61</v>
      </c>
      <c r="C24" s="32"/>
    </row>
    <row r="25" spans="1:3" ht="25.9" customHeight="1">
      <c r="A25" s="24">
        <v>23</v>
      </c>
      <c r="B25" s="26" t="s">
        <v>62</v>
      </c>
      <c r="C25" s="32"/>
    </row>
    <row r="26" spans="1:3" ht="25.9" customHeight="1">
      <c r="A26" s="24">
        <v>24</v>
      </c>
      <c r="B26" s="26" t="s">
        <v>63</v>
      </c>
      <c r="C26" s="32"/>
    </row>
    <row r="27" spans="1:3" ht="25.9" customHeight="1">
      <c r="A27" s="24">
        <v>25</v>
      </c>
      <c r="B27" s="26" t="s">
        <v>64</v>
      </c>
      <c r="C27" s="32"/>
    </row>
    <row r="28" spans="1:3" ht="25.9" customHeight="1" thickBot="1">
      <c r="A28" s="29">
        <v>26</v>
      </c>
      <c r="B28" s="30" t="s">
        <v>65</v>
      </c>
      <c r="C28" s="33"/>
    </row>
    <row r="29" spans="1:3" ht="25.9" customHeight="1">
      <c r="A29" s="7"/>
    </row>
  </sheetData>
  <sheetProtection password="CF88" sheet="1" objects="1" scenarios="1"/>
  <mergeCells count="1">
    <mergeCell ref="A1:C1"/>
  </mergeCells>
  <phoneticPr fontId="1" type="noConversion"/>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dimension ref="A1:C44"/>
  <sheetViews>
    <sheetView workbookViewId="0">
      <selection activeCell="D19" sqref="D19"/>
    </sheetView>
  </sheetViews>
  <sheetFormatPr defaultRowHeight="13.5"/>
  <cols>
    <col min="1" max="1" width="9" style="6"/>
    <col min="2" max="2" width="47.875" style="6" customWidth="1"/>
    <col min="3" max="3" width="18.375" style="192" customWidth="1"/>
    <col min="4" max="16384" width="9" style="6"/>
  </cols>
  <sheetData>
    <row r="1" spans="1:3" ht="27.75" customHeight="1" thickBot="1">
      <c r="A1" s="553" t="s">
        <v>1078</v>
      </c>
      <c r="B1" s="553"/>
      <c r="C1" s="553"/>
    </row>
    <row r="2" spans="1:3">
      <c r="A2" s="318" t="s">
        <v>1</v>
      </c>
      <c r="B2" s="330" t="s">
        <v>40</v>
      </c>
      <c r="C2" s="193" t="s">
        <v>41</v>
      </c>
    </row>
    <row r="3" spans="1:3">
      <c r="A3" s="306">
        <v>1</v>
      </c>
      <c r="B3" s="311" t="s">
        <v>1004</v>
      </c>
      <c r="C3" s="171">
        <f>C4+C20+C29+C34+C35+C36</f>
        <v>0</v>
      </c>
    </row>
    <row r="4" spans="1:3">
      <c r="A4" s="306">
        <v>2</v>
      </c>
      <c r="B4" s="310" t="s">
        <v>1005</v>
      </c>
      <c r="C4" s="171">
        <f>C5+C12</f>
        <v>0</v>
      </c>
    </row>
    <row r="5" spans="1:3">
      <c r="A5" s="306">
        <v>3</v>
      </c>
      <c r="B5" s="316" t="s">
        <v>1006</v>
      </c>
      <c r="C5" s="171">
        <f>SUM(C6:C11)</f>
        <v>0</v>
      </c>
    </row>
    <row r="6" spans="1:3">
      <c r="A6" s="306">
        <v>4</v>
      </c>
      <c r="B6" s="316" t="s">
        <v>1007</v>
      </c>
      <c r="C6" s="191"/>
    </row>
    <row r="7" spans="1:3">
      <c r="A7" s="306">
        <v>5</v>
      </c>
      <c r="B7" s="316" t="s">
        <v>1008</v>
      </c>
      <c r="C7" s="191"/>
    </row>
    <row r="8" spans="1:3">
      <c r="A8" s="306">
        <v>6</v>
      </c>
      <c r="B8" s="316" t="s">
        <v>1009</v>
      </c>
      <c r="C8" s="191"/>
    </row>
    <row r="9" spans="1:3">
      <c r="A9" s="306">
        <v>7</v>
      </c>
      <c r="B9" s="316" t="s">
        <v>1010</v>
      </c>
      <c r="C9" s="191"/>
    </row>
    <row r="10" spans="1:3">
      <c r="A10" s="306">
        <v>8</v>
      </c>
      <c r="B10" s="316" t="s">
        <v>1011</v>
      </c>
      <c r="C10" s="191"/>
    </row>
    <row r="11" spans="1:3">
      <c r="A11" s="306">
        <v>9</v>
      </c>
      <c r="B11" s="316" t="s">
        <v>1012</v>
      </c>
      <c r="C11" s="191"/>
    </row>
    <row r="12" spans="1:3">
      <c r="A12" s="306">
        <v>10</v>
      </c>
      <c r="B12" s="316" t="s">
        <v>1013</v>
      </c>
      <c r="C12" s="171">
        <f>SUM(C13:C19)</f>
        <v>0</v>
      </c>
    </row>
    <row r="13" spans="1:3">
      <c r="A13" s="306">
        <v>11</v>
      </c>
      <c r="B13" s="316" t="s">
        <v>1014</v>
      </c>
      <c r="C13" s="191"/>
    </row>
    <row r="14" spans="1:3">
      <c r="A14" s="306">
        <v>12</v>
      </c>
      <c r="B14" s="316" t="s">
        <v>1015</v>
      </c>
      <c r="C14" s="191"/>
    </row>
    <row r="15" spans="1:3">
      <c r="A15" s="306">
        <v>13</v>
      </c>
      <c r="B15" s="316" t="s">
        <v>1016</v>
      </c>
      <c r="C15" s="191"/>
    </row>
    <row r="16" spans="1:3">
      <c r="A16" s="306">
        <v>14</v>
      </c>
      <c r="B16" s="316" t="s">
        <v>1017</v>
      </c>
      <c r="C16" s="191"/>
    </row>
    <row r="17" spans="1:3">
      <c r="A17" s="306">
        <v>15</v>
      </c>
      <c r="B17" s="316" t="s">
        <v>1018</v>
      </c>
      <c r="C17" s="191"/>
    </row>
    <row r="18" spans="1:3">
      <c r="A18" s="306">
        <v>16</v>
      </c>
      <c r="B18" s="316" t="s">
        <v>1019</v>
      </c>
      <c r="C18" s="191"/>
    </row>
    <row r="19" spans="1:3">
      <c r="A19" s="306">
        <v>17</v>
      </c>
      <c r="B19" s="316" t="s">
        <v>1020</v>
      </c>
      <c r="C19" s="191"/>
    </row>
    <row r="20" spans="1:3">
      <c r="A20" s="306">
        <v>18</v>
      </c>
      <c r="B20" s="310" t="s">
        <v>1021</v>
      </c>
      <c r="C20" s="171">
        <f>C21+C28</f>
        <v>0</v>
      </c>
    </row>
    <row r="21" spans="1:3">
      <c r="A21" s="306">
        <v>19</v>
      </c>
      <c r="B21" s="316" t="s">
        <v>1022</v>
      </c>
      <c r="C21" s="171">
        <f>SUM(C22:C27)</f>
        <v>0</v>
      </c>
    </row>
    <row r="22" spans="1:3">
      <c r="A22" s="306">
        <v>20</v>
      </c>
      <c r="B22" s="316" t="s">
        <v>1023</v>
      </c>
      <c r="C22" s="191"/>
    </row>
    <row r="23" spans="1:3">
      <c r="A23" s="306">
        <v>21</v>
      </c>
      <c r="B23" s="316" t="s">
        <v>1024</v>
      </c>
      <c r="C23" s="191"/>
    </row>
    <row r="24" spans="1:3">
      <c r="A24" s="306">
        <v>22</v>
      </c>
      <c r="B24" s="316" t="s">
        <v>1025</v>
      </c>
      <c r="C24" s="191"/>
    </row>
    <row r="25" spans="1:3">
      <c r="A25" s="306">
        <v>23</v>
      </c>
      <c r="B25" s="316" t="s">
        <v>1026</v>
      </c>
      <c r="C25" s="191"/>
    </row>
    <row r="26" spans="1:3">
      <c r="A26" s="306">
        <v>24</v>
      </c>
      <c r="B26" s="316" t="s">
        <v>1027</v>
      </c>
      <c r="C26" s="191"/>
    </row>
    <row r="27" spans="1:3">
      <c r="A27" s="306">
        <v>25</v>
      </c>
      <c r="B27" s="316" t="s">
        <v>1012</v>
      </c>
      <c r="C27" s="191"/>
    </row>
    <row r="28" spans="1:3">
      <c r="A28" s="306">
        <v>26</v>
      </c>
      <c r="B28" s="316" t="s">
        <v>1028</v>
      </c>
      <c r="C28" s="191"/>
    </row>
    <row r="29" spans="1:3">
      <c r="A29" s="306">
        <v>27</v>
      </c>
      <c r="B29" s="310" t="s">
        <v>1029</v>
      </c>
      <c r="C29" s="171">
        <f>C30-C32-C33</f>
        <v>0</v>
      </c>
    </row>
    <row r="30" spans="1:3">
      <c r="A30" s="306">
        <v>28</v>
      </c>
      <c r="B30" s="316" t="s">
        <v>1030</v>
      </c>
      <c r="C30" s="191"/>
    </row>
    <row r="31" spans="1:3">
      <c r="A31" s="306">
        <v>29</v>
      </c>
      <c r="B31" s="315" t="s">
        <v>1079</v>
      </c>
      <c r="C31" s="191"/>
    </row>
    <row r="32" spans="1:3">
      <c r="A32" s="306">
        <v>30</v>
      </c>
      <c r="B32" s="316" t="s">
        <v>1031</v>
      </c>
      <c r="C32" s="191"/>
    </row>
    <row r="33" spans="1:3">
      <c r="A33" s="306">
        <v>31</v>
      </c>
      <c r="B33" s="316" t="s">
        <v>1032</v>
      </c>
      <c r="C33" s="191"/>
    </row>
    <row r="34" spans="1:3">
      <c r="A34" s="306">
        <v>32</v>
      </c>
      <c r="B34" s="310" t="s">
        <v>1033</v>
      </c>
      <c r="C34" s="191"/>
    </row>
    <row r="35" spans="1:3">
      <c r="A35" s="306">
        <v>33</v>
      </c>
      <c r="B35" s="310" t="s">
        <v>1034</v>
      </c>
      <c r="C35" s="191"/>
    </row>
    <row r="36" spans="1:3">
      <c r="A36" s="306">
        <v>34</v>
      </c>
      <c r="B36" s="310" t="s">
        <v>1035</v>
      </c>
      <c r="C36" s="191"/>
    </row>
    <row r="37" spans="1:3">
      <c r="A37" s="306">
        <v>35</v>
      </c>
      <c r="B37" s="311" t="s">
        <v>1036</v>
      </c>
      <c r="C37" s="171">
        <f>SUM(C38:C44)</f>
        <v>0</v>
      </c>
    </row>
    <row r="38" spans="1:3">
      <c r="A38" s="306">
        <v>36</v>
      </c>
      <c r="B38" s="310" t="s">
        <v>56</v>
      </c>
      <c r="C38" s="191"/>
    </row>
    <row r="39" spans="1:3">
      <c r="A39" s="306">
        <v>37</v>
      </c>
      <c r="B39" s="310" t="s">
        <v>57</v>
      </c>
      <c r="C39" s="191"/>
    </row>
    <row r="40" spans="1:3">
      <c r="A40" s="306">
        <v>38</v>
      </c>
      <c r="B40" s="310" t="s">
        <v>58</v>
      </c>
      <c r="C40" s="191"/>
    </row>
    <row r="41" spans="1:3">
      <c r="A41" s="306">
        <v>39</v>
      </c>
      <c r="B41" s="310" t="s">
        <v>59</v>
      </c>
      <c r="C41" s="191"/>
    </row>
    <row r="42" spans="1:3">
      <c r="A42" s="306">
        <v>40</v>
      </c>
      <c r="B42" s="310" t="s">
        <v>60</v>
      </c>
      <c r="C42" s="191"/>
    </row>
    <row r="43" spans="1:3">
      <c r="A43" s="306">
        <v>41</v>
      </c>
      <c r="B43" s="310" t="s">
        <v>61</v>
      </c>
      <c r="C43" s="191"/>
    </row>
    <row r="44" spans="1:3" ht="14.25" thickBot="1">
      <c r="A44" s="314">
        <v>42</v>
      </c>
      <c r="B44" s="331" t="s">
        <v>363</v>
      </c>
      <c r="C44" s="329"/>
    </row>
  </sheetData>
  <sheetProtection password="CF88" sheet="1" objects="1" scenarios="1"/>
  <mergeCells count="1">
    <mergeCell ref="A1:C1"/>
  </mergeCells>
  <phoneticPr fontId="1" type="noConversion"/>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codeName="Sheet6"/>
  <dimension ref="A1:C28"/>
  <sheetViews>
    <sheetView workbookViewId="0">
      <selection activeCell="C12" sqref="C12 C14:C17"/>
    </sheetView>
  </sheetViews>
  <sheetFormatPr defaultRowHeight="19.899999999999999" customHeight="1"/>
  <cols>
    <col min="1" max="1" width="7.125" style="6" customWidth="1"/>
    <col min="2" max="2" width="58.625" style="6" customWidth="1"/>
    <col min="3" max="3" width="16.75" style="334" customWidth="1"/>
    <col min="4" max="16384" width="9" style="6"/>
  </cols>
  <sheetData>
    <row r="1" spans="1:3" ht="26.25" customHeight="1" thickBot="1">
      <c r="A1" s="554" t="s">
        <v>943</v>
      </c>
      <c r="B1" s="554"/>
      <c r="C1" s="554"/>
    </row>
    <row r="2" spans="1:3" ht="19.899999999999999" customHeight="1">
      <c r="A2" s="318" t="s">
        <v>1</v>
      </c>
      <c r="B2" s="307" t="s">
        <v>40</v>
      </c>
      <c r="C2" s="335" t="s">
        <v>41</v>
      </c>
    </row>
    <row r="3" spans="1:3" ht="19.899999999999999" customHeight="1">
      <c r="A3" s="306">
        <v>1</v>
      </c>
      <c r="B3" s="311" t="s">
        <v>67</v>
      </c>
      <c r="C3" s="336">
        <f>C4+C11</f>
        <v>0</v>
      </c>
    </row>
    <row r="4" spans="1:3" ht="19.899999999999999" customHeight="1">
      <c r="A4" s="306">
        <v>2</v>
      </c>
      <c r="B4" s="311" t="s">
        <v>68</v>
      </c>
      <c r="C4" s="336">
        <f>C5+C7+C8+C9+C10</f>
        <v>0</v>
      </c>
    </row>
    <row r="5" spans="1:3" ht="19.899999999999999" customHeight="1">
      <c r="A5" s="306">
        <v>3</v>
      </c>
      <c r="B5" s="311" t="s">
        <v>69</v>
      </c>
      <c r="C5" s="332"/>
    </row>
    <row r="6" spans="1:3" ht="19.899999999999999" customHeight="1">
      <c r="A6" s="306">
        <v>4</v>
      </c>
      <c r="B6" s="311" t="s">
        <v>70</v>
      </c>
      <c r="C6" s="332"/>
    </row>
    <row r="7" spans="1:3" ht="19.899999999999999" customHeight="1">
      <c r="A7" s="306">
        <v>5</v>
      </c>
      <c r="B7" s="311" t="s">
        <v>71</v>
      </c>
      <c r="C7" s="332"/>
    </row>
    <row r="8" spans="1:3" ht="19.899999999999999" customHeight="1">
      <c r="A8" s="306">
        <v>6</v>
      </c>
      <c r="B8" s="311" t="s">
        <v>72</v>
      </c>
      <c r="C8" s="332"/>
    </row>
    <row r="9" spans="1:3" ht="19.899999999999999" customHeight="1">
      <c r="A9" s="306">
        <v>7</v>
      </c>
      <c r="B9" s="311" t="s">
        <v>73</v>
      </c>
      <c r="C9" s="332"/>
    </row>
    <row r="10" spans="1:3" ht="19.899999999999999" customHeight="1">
      <c r="A10" s="306">
        <v>8</v>
      </c>
      <c r="B10" s="311" t="s">
        <v>74</v>
      </c>
      <c r="C10" s="332"/>
    </row>
    <row r="11" spans="1:3" ht="19.899999999999999" customHeight="1">
      <c r="A11" s="306">
        <v>9</v>
      </c>
      <c r="B11" s="311" t="s">
        <v>75</v>
      </c>
      <c r="C11" s="336">
        <f>C12+C14+C15+C16+C17</f>
        <v>0</v>
      </c>
    </row>
    <row r="12" spans="1:3" ht="19.899999999999999" customHeight="1">
      <c r="A12" s="306">
        <v>10</v>
      </c>
      <c r="B12" s="311" t="s">
        <v>76</v>
      </c>
      <c r="C12" s="332"/>
    </row>
    <row r="13" spans="1:3" ht="19.899999999999999" customHeight="1">
      <c r="A13" s="306">
        <v>11</v>
      </c>
      <c r="B13" s="311" t="s">
        <v>70</v>
      </c>
      <c r="C13" s="332"/>
    </row>
    <row r="14" spans="1:3" ht="19.899999999999999" customHeight="1">
      <c r="A14" s="306">
        <v>12</v>
      </c>
      <c r="B14" s="311" t="s">
        <v>77</v>
      </c>
      <c r="C14" s="332"/>
    </row>
    <row r="15" spans="1:3" ht="19.899999999999999" customHeight="1">
      <c r="A15" s="306">
        <v>13</v>
      </c>
      <c r="B15" s="311" t="s">
        <v>78</v>
      </c>
      <c r="C15" s="332"/>
    </row>
    <row r="16" spans="1:3" ht="19.899999999999999" customHeight="1">
      <c r="A16" s="306">
        <v>14</v>
      </c>
      <c r="B16" s="311" t="s">
        <v>79</v>
      </c>
      <c r="C16" s="332"/>
    </row>
    <row r="17" spans="1:3" ht="19.899999999999999" customHeight="1">
      <c r="A17" s="306">
        <v>15</v>
      </c>
      <c r="B17" s="311" t="s">
        <v>74</v>
      </c>
      <c r="C17" s="332"/>
    </row>
    <row r="18" spans="1:3" ht="19.899999999999999" customHeight="1">
      <c r="A18" s="306">
        <v>16</v>
      </c>
      <c r="B18" s="311" t="s">
        <v>80</v>
      </c>
      <c r="C18" s="336">
        <f>SUM(C19:C28)</f>
        <v>0</v>
      </c>
    </row>
    <row r="19" spans="1:3" ht="19.899999999999999" customHeight="1">
      <c r="A19" s="306">
        <v>17</v>
      </c>
      <c r="B19" s="311" t="s">
        <v>81</v>
      </c>
      <c r="C19" s="332"/>
    </row>
    <row r="20" spans="1:3" ht="19.899999999999999" customHeight="1">
      <c r="A20" s="306">
        <v>18</v>
      </c>
      <c r="B20" s="311" t="s">
        <v>82</v>
      </c>
      <c r="C20" s="332"/>
    </row>
    <row r="21" spans="1:3" ht="19.899999999999999" customHeight="1">
      <c r="A21" s="306">
        <v>19</v>
      </c>
      <c r="B21" s="311" t="s">
        <v>83</v>
      </c>
      <c r="C21" s="332"/>
    </row>
    <row r="22" spans="1:3" ht="19.899999999999999" customHeight="1">
      <c r="A22" s="306">
        <v>20</v>
      </c>
      <c r="B22" s="311" t="s">
        <v>84</v>
      </c>
      <c r="C22" s="332"/>
    </row>
    <row r="23" spans="1:3" ht="19.899999999999999" customHeight="1">
      <c r="A23" s="306">
        <v>21</v>
      </c>
      <c r="B23" s="311" t="s">
        <v>85</v>
      </c>
      <c r="C23" s="332"/>
    </row>
    <row r="24" spans="1:3" ht="19.899999999999999" customHeight="1">
      <c r="A24" s="306">
        <v>22</v>
      </c>
      <c r="B24" s="311" t="s">
        <v>86</v>
      </c>
      <c r="C24" s="332"/>
    </row>
    <row r="25" spans="1:3" ht="19.899999999999999" customHeight="1">
      <c r="A25" s="306">
        <v>23</v>
      </c>
      <c r="B25" s="311" t="s">
        <v>87</v>
      </c>
      <c r="C25" s="332"/>
    </row>
    <row r="26" spans="1:3" ht="19.899999999999999" customHeight="1">
      <c r="A26" s="306">
        <v>24</v>
      </c>
      <c r="B26" s="311" t="s">
        <v>88</v>
      </c>
      <c r="C26" s="332"/>
    </row>
    <row r="27" spans="1:3" ht="19.899999999999999" customHeight="1">
      <c r="A27" s="306">
        <v>25</v>
      </c>
      <c r="B27" s="311" t="s">
        <v>89</v>
      </c>
      <c r="C27" s="332"/>
    </row>
    <row r="28" spans="1:3" ht="19.899999999999999" customHeight="1" thickBot="1">
      <c r="A28" s="314">
        <v>26</v>
      </c>
      <c r="B28" s="317" t="s">
        <v>90</v>
      </c>
      <c r="C28" s="333"/>
    </row>
  </sheetData>
  <sheetProtection password="CF88" sheet="1" objects="1" scenarios="1"/>
  <mergeCells count="1">
    <mergeCell ref="A1:C1"/>
  </mergeCells>
  <phoneticPr fontId="1"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C41"/>
  <sheetViews>
    <sheetView workbookViewId="0">
      <selection activeCell="F22" sqref="F22"/>
    </sheetView>
  </sheetViews>
  <sheetFormatPr defaultRowHeight="13.5"/>
  <cols>
    <col min="1" max="1" width="9" style="6"/>
    <col min="2" max="2" width="46.25" style="6" customWidth="1"/>
    <col min="3" max="3" width="18.375" style="192" customWidth="1"/>
    <col min="4" max="16384" width="9" style="6"/>
  </cols>
  <sheetData>
    <row r="1" spans="1:3" ht="26.25" customHeight="1" thickBot="1">
      <c r="A1" s="553" t="s">
        <v>1080</v>
      </c>
      <c r="B1" s="553"/>
      <c r="C1" s="553"/>
    </row>
    <row r="2" spans="1:3">
      <c r="A2" s="318" t="s">
        <v>1</v>
      </c>
      <c r="B2" s="307" t="s">
        <v>40</v>
      </c>
      <c r="C2" s="193" t="s">
        <v>41</v>
      </c>
    </row>
    <row r="3" spans="1:3">
      <c r="A3" s="306">
        <v>1</v>
      </c>
      <c r="B3" s="311" t="s">
        <v>1037</v>
      </c>
      <c r="C3" s="171">
        <f>C4+C17+C27+C33+C34</f>
        <v>0</v>
      </c>
    </row>
    <row r="4" spans="1:3">
      <c r="A4" s="306">
        <v>2</v>
      </c>
      <c r="B4" s="311" t="s">
        <v>1038</v>
      </c>
      <c r="C4" s="171">
        <f>C5+C13</f>
        <v>0</v>
      </c>
    </row>
    <row r="5" spans="1:3">
      <c r="A5" s="306">
        <v>3</v>
      </c>
      <c r="B5" s="311" t="s">
        <v>1039</v>
      </c>
      <c r="C5" s="171">
        <f>SUM(C6:C12)</f>
        <v>0</v>
      </c>
    </row>
    <row r="6" spans="1:3">
      <c r="A6" s="306">
        <v>4</v>
      </c>
      <c r="B6" s="311" t="s">
        <v>1040</v>
      </c>
      <c r="C6" s="191"/>
    </row>
    <row r="7" spans="1:3">
      <c r="A7" s="306">
        <v>5</v>
      </c>
      <c r="B7" s="311" t="s">
        <v>1041</v>
      </c>
      <c r="C7" s="191"/>
    </row>
    <row r="8" spans="1:3">
      <c r="A8" s="306">
        <v>6</v>
      </c>
      <c r="B8" s="311" t="s">
        <v>1042</v>
      </c>
      <c r="C8" s="191"/>
    </row>
    <row r="9" spans="1:3">
      <c r="A9" s="306">
        <v>7</v>
      </c>
      <c r="B9" s="311" t="s">
        <v>1043</v>
      </c>
      <c r="C9" s="191"/>
    </row>
    <row r="10" spans="1:3">
      <c r="A10" s="306">
        <v>8</v>
      </c>
      <c r="B10" s="311" t="s">
        <v>1044</v>
      </c>
      <c r="C10" s="191"/>
    </row>
    <row r="11" spans="1:3">
      <c r="A11" s="306">
        <v>9</v>
      </c>
      <c r="B11" s="311" t="s">
        <v>1045</v>
      </c>
      <c r="C11" s="191"/>
    </row>
    <row r="12" spans="1:3">
      <c r="A12" s="306">
        <v>10</v>
      </c>
      <c r="B12" s="311" t="s">
        <v>1046</v>
      </c>
      <c r="C12" s="191"/>
    </row>
    <row r="13" spans="1:3">
      <c r="A13" s="306">
        <v>11</v>
      </c>
      <c r="B13" s="311" t="s">
        <v>1047</v>
      </c>
      <c r="C13" s="171">
        <f>SUM(C14:C16)</f>
        <v>0</v>
      </c>
    </row>
    <row r="14" spans="1:3">
      <c r="A14" s="306">
        <v>12</v>
      </c>
      <c r="B14" s="311" t="s">
        <v>1048</v>
      </c>
      <c r="C14" s="191"/>
    </row>
    <row r="15" spans="1:3">
      <c r="A15" s="306">
        <v>13</v>
      </c>
      <c r="B15" s="311" t="s">
        <v>1049</v>
      </c>
      <c r="C15" s="191"/>
    </row>
    <row r="16" spans="1:3">
      <c r="A16" s="306">
        <v>14</v>
      </c>
      <c r="B16" s="311" t="s">
        <v>1050</v>
      </c>
      <c r="C16" s="191"/>
    </row>
    <row r="17" spans="1:3">
      <c r="A17" s="306">
        <v>15</v>
      </c>
      <c r="B17" s="311" t="s">
        <v>1051</v>
      </c>
      <c r="C17" s="171">
        <f>C18+C19-C20+C21-C22+C23+C24-C25+C26</f>
        <v>0</v>
      </c>
    </row>
    <row r="18" spans="1:3">
      <c r="A18" s="306">
        <v>16</v>
      </c>
      <c r="B18" s="311" t="s">
        <v>1052</v>
      </c>
      <c r="C18" s="191"/>
    </row>
    <row r="19" spans="1:3">
      <c r="A19" s="306">
        <v>17</v>
      </c>
      <c r="B19" s="311" t="s">
        <v>1053</v>
      </c>
      <c r="C19" s="191"/>
    </row>
    <row r="20" spans="1:3">
      <c r="A20" s="306">
        <v>18</v>
      </c>
      <c r="B20" s="311" t="s">
        <v>1054</v>
      </c>
      <c r="C20" s="191"/>
    </row>
    <row r="21" spans="1:3">
      <c r="A21" s="306">
        <v>19</v>
      </c>
      <c r="B21" s="311" t="s">
        <v>1055</v>
      </c>
      <c r="C21" s="191"/>
    </row>
    <row r="22" spans="1:3">
      <c r="A22" s="306">
        <v>20</v>
      </c>
      <c r="B22" s="311" t="s">
        <v>1056</v>
      </c>
      <c r="C22" s="191"/>
    </row>
    <row r="23" spans="1:3">
      <c r="A23" s="306">
        <v>21</v>
      </c>
      <c r="B23" s="311" t="s">
        <v>1057</v>
      </c>
      <c r="C23" s="191"/>
    </row>
    <row r="24" spans="1:3">
      <c r="A24" s="306">
        <v>22</v>
      </c>
      <c r="B24" s="311" t="s">
        <v>1058</v>
      </c>
      <c r="C24" s="191"/>
    </row>
    <row r="25" spans="1:3">
      <c r="A25" s="306">
        <v>23</v>
      </c>
      <c r="B25" s="311" t="s">
        <v>1059</v>
      </c>
      <c r="C25" s="191"/>
    </row>
    <row r="26" spans="1:3">
      <c r="A26" s="306">
        <v>24</v>
      </c>
      <c r="B26" s="311" t="s">
        <v>1060</v>
      </c>
      <c r="C26" s="191"/>
    </row>
    <row r="27" spans="1:3">
      <c r="A27" s="306">
        <v>25</v>
      </c>
      <c r="B27" s="311" t="s">
        <v>1061</v>
      </c>
      <c r="C27" s="171">
        <f>C28+C32</f>
        <v>0</v>
      </c>
    </row>
    <row r="28" spans="1:3">
      <c r="A28" s="306">
        <v>26</v>
      </c>
      <c r="B28" s="311" t="s">
        <v>1062</v>
      </c>
      <c r="C28" s="171">
        <f>SUM(C29:C31)</f>
        <v>0</v>
      </c>
    </row>
    <row r="29" spans="1:3">
      <c r="A29" s="306">
        <v>27</v>
      </c>
      <c r="B29" s="311" t="s">
        <v>1063</v>
      </c>
      <c r="C29" s="191"/>
    </row>
    <row r="30" spans="1:3">
      <c r="A30" s="306">
        <v>28</v>
      </c>
      <c r="B30" s="311" t="s">
        <v>1049</v>
      </c>
      <c r="C30" s="191"/>
    </row>
    <row r="31" spans="1:3">
      <c r="A31" s="306">
        <v>29</v>
      </c>
      <c r="B31" s="311" t="s">
        <v>1050</v>
      </c>
      <c r="C31" s="191"/>
    </row>
    <row r="32" spans="1:3">
      <c r="A32" s="306">
        <v>30</v>
      </c>
      <c r="B32" s="311" t="s">
        <v>1064</v>
      </c>
      <c r="C32" s="191"/>
    </row>
    <row r="33" spans="1:3">
      <c r="A33" s="306">
        <v>31</v>
      </c>
      <c r="B33" s="311" t="s">
        <v>1065</v>
      </c>
      <c r="C33" s="191"/>
    </row>
    <row r="34" spans="1:3">
      <c r="A34" s="306">
        <v>32</v>
      </c>
      <c r="B34" s="311" t="s">
        <v>1066</v>
      </c>
      <c r="C34" s="191"/>
    </row>
    <row r="35" spans="1:3">
      <c r="A35" s="306">
        <v>33</v>
      </c>
      <c r="B35" s="311" t="s">
        <v>1067</v>
      </c>
      <c r="C35" s="171">
        <f>SUM(C36:C41)</f>
        <v>0</v>
      </c>
    </row>
    <row r="36" spans="1:3">
      <c r="A36" s="306">
        <v>34</v>
      </c>
      <c r="B36" s="311" t="s">
        <v>81</v>
      </c>
      <c r="C36" s="191"/>
    </row>
    <row r="37" spans="1:3">
      <c r="A37" s="306">
        <v>35</v>
      </c>
      <c r="B37" s="311" t="s">
        <v>82</v>
      </c>
      <c r="C37" s="191"/>
    </row>
    <row r="38" spans="1:3">
      <c r="A38" s="306">
        <v>36</v>
      </c>
      <c r="B38" s="311" t="s">
        <v>83</v>
      </c>
      <c r="C38" s="191"/>
    </row>
    <row r="39" spans="1:3">
      <c r="A39" s="306">
        <v>37</v>
      </c>
      <c r="B39" s="311" t="s">
        <v>1068</v>
      </c>
      <c r="C39" s="191"/>
    </row>
    <row r="40" spans="1:3">
      <c r="A40" s="306">
        <v>38</v>
      </c>
      <c r="B40" s="311" t="s">
        <v>1069</v>
      </c>
      <c r="C40" s="191"/>
    </row>
    <row r="41" spans="1:3" ht="14.25" thickBot="1">
      <c r="A41" s="314">
        <v>39</v>
      </c>
      <c r="B41" s="317" t="s">
        <v>1070</v>
      </c>
      <c r="C41" s="329"/>
    </row>
  </sheetData>
  <sheetProtection password="CF88" sheet="1" objects="1" scenarios="1"/>
  <mergeCells count="1">
    <mergeCell ref="A1:C1"/>
  </mergeCells>
  <phoneticPr fontId="1"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I30"/>
  <sheetViews>
    <sheetView workbookViewId="0">
      <selection activeCell="F17" sqref="F17:G17"/>
    </sheetView>
  </sheetViews>
  <sheetFormatPr defaultRowHeight="13.5"/>
  <cols>
    <col min="1" max="1" width="4.625" style="6" customWidth="1"/>
    <col min="2" max="2" width="47" style="6" customWidth="1"/>
    <col min="3" max="3" width="21.75" style="6" customWidth="1"/>
    <col min="4" max="16384" width="9" style="6"/>
  </cols>
  <sheetData>
    <row r="1" spans="1:9" ht="25.5" customHeight="1">
      <c r="A1" s="555" t="s">
        <v>1081</v>
      </c>
      <c r="B1" s="555"/>
      <c r="C1" s="555"/>
      <c r="D1" s="454"/>
      <c r="E1" s="454"/>
      <c r="F1" s="454"/>
      <c r="G1" s="454"/>
      <c r="H1" s="454"/>
    </row>
    <row r="2" spans="1:9" ht="17.25" customHeight="1">
      <c r="A2" s="443" t="s">
        <v>1</v>
      </c>
      <c r="B2" s="443" t="s">
        <v>3</v>
      </c>
      <c r="C2" s="443" t="s">
        <v>4</v>
      </c>
      <c r="D2" s="453"/>
      <c r="E2" s="453"/>
      <c r="F2" s="453"/>
      <c r="G2" s="453"/>
      <c r="H2" s="453"/>
      <c r="I2" s="453"/>
    </row>
    <row r="3" spans="1:9" ht="17.25" customHeight="1">
      <c r="A3" s="443">
        <v>1</v>
      </c>
      <c r="B3" s="444" t="s">
        <v>1345</v>
      </c>
      <c r="C3" s="456">
        <f>SUM(C4:C9)</f>
        <v>0</v>
      </c>
    </row>
    <row r="4" spans="1:9" ht="17.25" customHeight="1">
      <c r="A4" s="443">
        <v>2</v>
      </c>
      <c r="B4" s="445" t="s">
        <v>1346</v>
      </c>
      <c r="C4" s="446"/>
    </row>
    <row r="5" spans="1:9" ht="17.25" customHeight="1">
      <c r="A5" s="443">
        <v>3</v>
      </c>
      <c r="B5" s="445" t="s">
        <v>1347</v>
      </c>
      <c r="C5" s="446"/>
    </row>
    <row r="6" spans="1:9" ht="17.25" customHeight="1">
      <c r="A6" s="443">
        <v>4</v>
      </c>
      <c r="B6" s="445" t="s">
        <v>1348</v>
      </c>
      <c r="C6" s="446"/>
    </row>
    <row r="7" spans="1:9" ht="17.25" customHeight="1">
      <c r="A7" s="443">
        <v>5</v>
      </c>
      <c r="B7" s="445" t="s">
        <v>1349</v>
      </c>
      <c r="C7" s="446"/>
    </row>
    <row r="8" spans="1:9" ht="17.25" customHeight="1">
      <c r="A8" s="443">
        <v>6</v>
      </c>
      <c r="B8" s="445" t="s">
        <v>1350</v>
      </c>
      <c r="C8" s="446"/>
    </row>
    <row r="9" spans="1:9" ht="17.25" customHeight="1">
      <c r="A9" s="443">
        <v>7</v>
      </c>
      <c r="B9" s="445" t="s">
        <v>1351</v>
      </c>
      <c r="C9" s="457">
        <f>C10+C11</f>
        <v>0</v>
      </c>
    </row>
    <row r="10" spans="1:9" ht="17.25" customHeight="1">
      <c r="A10" s="443">
        <v>8</v>
      </c>
      <c r="B10" s="455" t="s">
        <v>1352</v>
      </c>
      <c r="C10" s="446"/>
    </row>
    <row r="11" spans="1:9" ht="17.25" customHeight="1">
      <c r="A11" s="443">
        <v>9</v>
      </c>
      <c r="B11" s="443" t="s">
        <v>1372</v>
      </c>
      <c r="C11" s="446"/>
    </row>
    <row r="12" spans="1:9" ht="17.25" customHeight="1">
      <c r="A12" s="443">
        <v>10</v>
      </c>
      <c r="B12" s="444" t="s">
        <v>1353</v>
      </c>
      <c r="C12" s="457">
        <f>SUM(C13:C19)</f>
        <v>0</v>
      </c>
    </row>
    <row r="13" spans="1:9" ht="17.25" customHeight="1">
      <c r="A13" s="443">
        <v>11</v>
      </c>
      <c r="B13" s="445" t="s">
        <v>1354</v>
      </c>
      <c r="C13" s="446"/>
    </row>
    <row r="14" spans="1:9" ht="17.25" customHeight="1">
      <c r="A14" s="443">
        <v>12</v>
      </c>
      <c r="B14" s="445" t="s">
        <v>1355</v>
      </c>
      <c r="C14" s="446"/>
    </row>
    <row r="15" spans="1:9" ht="17.25" customHeight="1">
      <c r="A15" s="443">
        <v>13</v>
      </c>
      <c r="B15" s="445" t="s">
        <v>1356</v>
      </c>
      <c r="C15" s="446"/>
    </row>
    <row r="16" spans="1:9" ht="17.25" customHeight="1">
      <c r="A16" s="443">
        <v>14</v>
      </c>
      <c r="B16" s="445" t="s">
        <v>1357</v>
      </c>
      <c r="C16" s="446"/>
    </row>
    <row r="17" spans="1:3" ht="17.25" customHeight="1">
      <c r="A17" s="443">
        <v>15</v>
      </c>
      <c r="B17" s="445" t="s">
        <v>1358</v>
      </c>
      <c r="C17" s="446"/>
    </row>
    <row r="18" spans="1:3" ht="17.25" customHeight="1">
      <c r="A18" s="443">
        <v>16</v>
      </c>
      <c r="B18" s="445" t="s">
        <v>1359</v>
      </c>
      <c r="C18" s="446"/>
    </row>
    <row r="19" spans="1:3" ht="17.25" customHeight="1">
      <c r="A19" s="443">
        <v>17</v>
      </c>
      <c r="B19" s="445" t="s">
        <v>1360</v>
      </c>
      <c r="C19" s="446"/>
    </row>
    <row r="20" spans="1:3" ht="17.25" customHeight="1">
      <c r="A20" s="443">
        <v>18</v>
      </c>
      <c r="B20" s="444" t="s">
        <v>1361</v>
      </c>
      <c r="C20" s="457">
        <f>SUM(C21:C25)</f>
        <v>0</v>
      </c>
    </row>
    <row r="21" spans="1:3" ht="17.25" customHeight="1">
      <c r="A21" s="443">
        <v>19</v>
      </c>
      <c r="B21" s="445" t="s">
        <v>1362</v>
      </c>
      <c r="C21" s="446"/>
    </row>
    <row r="22" spans="1:3" ht="17.25" customHeight="1">
      <c r="A22" s="443">
        <v>20</v>
      </c>
      <c r="B22" s="445" t="s">
        <v>1363</v>
      </c>
      <c r="C22" s="446"/>
    </row>
    <row r="23" spans="1:3" ht="17.25" customHeight="1">
      <c r="A23" s="443">
        <v>21</v>
      </c>
      <c r="B23" s="445" t="s">
        <v>1364</v>
      </c>
      <c r="C23" s="446"/>
    </row>
    <row r="24" spans="1:3" ht="17.25" customHeight="1">
      <c r="A24" s="443">
        <v>22</v>
      </c>
      <c r="B24" s="445" t="s">
        <v>1365</v>
      </c>
      <c r="C24" s="446"/>
    </row>
    <row r="25" spans="1:3" ht="17.25" customHeight="1">
      <c r="A25" s="443">
        <v>23</v>
      </c>
      <c r="B25" s="445" t="s">
        <v>1366</v>
      </c>
      <c r="C25" s="446"/>
    </row>
    <row r="26" spans="1:3" ht="17.25" customHeight="1">
      <c r="A26" s="443">
        <v>24</v>
      </c>
      <c r="B26" s="444" t="s">
        <v>1367</v>
      </c>
      <c r="C26" s="457">
        <f>SUM(C27:C30)</f>
        <v>0</v>
      </c>
    </row>
    <row r="27" spans="1:3" ht="17.25" customHeight="1">
      <c r="A27" s="443">
        <v>25</v>
      </c>
      <c r="B27" s="445" t="s">
        <v>1368</v>
      </c>
      <c r="C27" s="446"/>
    </row>
    <row r="28" spans="1:3" ht="17.25" customHeight="1">
      <c r="A28" s="443">
        <v>26</v>
      </c>
      <c r="B28" s="445" t="s">
        <v>1369</v>
      </c>
      <c r="C28" s="446"/>
    </row>
    <row r="29" spans="1:3" ht="17.25" customHeight="1">
      <c r="A29" s="443">
        <v>27</v>
      </c>
      <c r="B29" s="445" t="s">
        <v>1370</v>
      </c>
      <c r="C29" s="446"/>
    </row>
    <row r="30" spans="1:3" ht="17.25" customHeight="1">
      <c r="A30" s="443">
        <v>28</v>
      </c>
      <c r="B30" s="445" t="s">
        <v>1371</v>
      </c>
      <c r="C30" s="446"/>
    </row>
  </sheetData>
  <sheetProtection password="CF88" sheet="1" objects="1" scenarios="1"/>
  <mergeCells count="1">
    <mergeCell ref="A1:C1"/>
  </mergeCells>
  <phoneticPr fontId="1"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7"/>
  <dimension ref="A1:H30"/>
  <sheetViews>
    <sheetView workbookViewId="0">
      <pane xSplit="2" ySplit="4" topLeftCell="C5" activePane="bottomRight" state="frozen"/>
      <selection pane="topRight" activeCell="C1" sqref="C1"/>
      <selection pane="bottomLeft" activeCell="A5" sqref="A5"/>
      <selection pane="bottomRight" activeCell="K27" sqref="K27"/>
    </sheetView>
  </sheetViews>
  <sheetFormatPr defaultRowHeight="13.5"/>
  <cols>
    <col min="1" max="1" width="9" style="6"/>
    <col min="2" max="2" width="26" style="6" customWidth="1"/>
    <col min="3" max="8" width="9.875" style="6" customWidth="1"/>
    <col min="9" max="16384" width="9" style="6"/>
  </cols>
  <sheetData>
    <row r="1" spans="1:8" ht="27.75" customHeight="1" thickBot="1">
      <c r="A1" s="551" t="s">
        <v>942</v>
      </c>
      <c r="B1" s="551"/>
      <c r="C1" s="551"/>
      <c r="D1" s="551"/>
      <c r="E1" s="551"/>
      <c r="F1" s="551"/>
      <c r="G1" s="551"/>
      <c r="H1" s="551"/>
    </row>
    <row r="2" spans="1:8" ht="24" customHeight="1">
      <c r="A2" s="560" t="s">
        <v>1</v>
      </c>
      <c r="B2" s="562" t="s">
        <v>3</v>
      </c>
      <c r="C2" s="564" t="s">
        <v>92</v>
      </c>
      <c r="D2" s="556" t="s">
        <v>988</v>
      </c>
      <c r="E2" s="562" t="s">
        <v>93</v>
      </c>
      <c r="F2" s="556" t="s">
        <v>988</v>
      </c>
      <c r="G2" s="562" t="s">
        <v>94</v>
      </c>
      <c r="H2" s="558" t="s">
        <v>988</v>
      </c>
    </row>
    <row r="3" spans="1:8">
      <c r="A3" s="561"/>
      <c r="B3" s="563"/>
      <c r="C3" s="565"/>
      <c r="D3" s="557"/>
      <c r="E3" s="563"/>
      <c r="F3" s="557"/>
      <c r="G3" s="563"/>
      <c r="H3" s="559"/>
    </row>
    <row r="4" spans="1:8">
      <c r="A4" s="561"/>
      <c r="B4" s="563"/>
      <c r="C4" s="309">
        <v>1</v>
      </c>
      <c r="D4" s="309">
        <v>2</v>
      </c>
      <c r="E4" s="308">
        <v>3</v>
      </c>
      <c r="F4" s="309">
        <v>4</v>
      </c>
      <c r="G4" s="308">
        <v>5</v>
      </c>
      <c r="H4" s="90">
        <v>6</v>
      </c>
    </row>
    <row r="5" spans="1:8">
      <c r="A5" s="306">
        <v>1</v>
      </c>
      <c r="B5" s="339" t="s">
        <v>95</v>
      </c>
      <c r="C5" s="337"/>
      <c r="D5" s="303" t="s">
        <v>96</v>
      </c>
      <c r="E5" s="303"/>
      <c r="F5" s="303" t="s">
        <v>96</v>
      </c>
      <c r="G5" s="303" t="s">
        <v>96</v>
      </c>
      <c r="H5" s="452" t="s">
        <v>1375</v>
      </c>
    </row>
    <row r="6" spans="1:8">
      <c r="A6" s="306">
        <v>2</v>
      </c>
      <c r="B6" s="339" t="s">
        <v>97</v>
      </c>
      <c r="C6" s="337"/>
      <c r="D6" s="303"/>
      <c r="E6" s="303"/>
      <c r="F6" s="303"/>
      <c r="G6" s="303" t="s">
        <v>96</v>
      </c>
      <c r="H6" s="452" t="s">
        <v>1375</v>
      </c>
    </row>
    <row r="7" spans="1:8">
      <c r="A7" s="306">
        <v>3</v>
      </c>
      <c r="B7" s="339" t="s">
        <v>98</v>
      </c>
      <c r="C7" s="337"/>
      <c r="D7" s="303"/>
      <c r="E7" s="303"/>
      <c r="F7" s="303"/>
      <c r="G7" s="303" t="s">
        <v>96</v>
      </c>
      <c r="H7" s="320" t="s">
        <v>96</v>
      </c>
    </row>
    <row r="8" spans="1:8">
      <c r="A8" s="306">
        <v>4</v>
      </c>
      <c r="B8" s="339" t="s">
        <v>99</v>
      </c>
      <c r="C8" s="337"/>
      <c r="D8" s="303" t="s">
        <v>96</v>
      </c>
      <c r="E8" s="303"/>
      <c r="F8" s="303" t="s">
        <v>96</v>
      </c>
      <c r="G8" s="303" t="s">
        <v>96</v>
      </c>
      <c r="H8" s="320" t="s">
        <v>96</v>
      </c>
    </row>
    <row r="9" spans="1:8">
      <c r="A9" s="306">
        <v>5</v>
      </c>
      <c r="B9" s="339" t="s">
        <v>100</v>
      </c>
      <c r="C9" s="337"/>
      <c r="D9" s="303" t="s">
        <v>96</v>
      </c>
      <c r="E9" s="303"/>
      <c r="F9" s="303" t="s">
        <v>96</v>
      </c>
      <c r="G9" s="303" t="s">
        <v>96</v>
      </c>
      <c r="H9" s="320" t="s">
        <v>96</v>
      </c>
    </row>
    <row r="10" spans="1:8">
      <c r="A10" s="306">
        <v>6</v>
      </c>
      <c r="B10" s="339" t="s">
        <v>101</v>
      </c>
      <c r="C10" s="337"/>
      <c r="D10" s="303"/>
      <c r="E10" s="303"/>
      <c r="F10" s="303"/>
      <c r="G10" s="303"/>
      <c r="H10" s="320"/>
    </row>
    <row r="11" spans="1:8">
      <c r="A11" s="306">
        <v>7</v>
      </c>
      <c r="B11" s="339" t="s">
        <v>102</v>
      </c>
      <c r="C11" s="337"/>
      <c r="D11" s="303" t="s">
        <v>96</v>
      </c>
      <c r="E11" s="303"/>
      <c r="F11" s="303" t="s">
        <v>96</v>
      </c>
      <c r="G11" s="303" t="s">
        <v>96</v>
      </c>
      <c r="H11" s="320" t="s">
        <v>96</v>
      </c>
    </row>
    <row r="12" spans="1:8">
      <c r="A12" s="306">
        <v>8</v>
      </c>
      <c r="B12" s="339" t="s">
        <v>103</v>
      </c>
      <c r="C12" s="337"/>
      <c r="D12" s="303" t="s">
        <v>96</v>
      </c>
      <c r="E12" s="303"/>
      <c r="F12" s="303" t="s">
        <v>96</v>
      </c>
      <c r="G12" s="303" t="s">
        <v>96</v>
      </c>
      <c r="H12" s="320" t="s">
        <v>96</v>
      </c>
    </row>
    <row r="13" spans="1:8">
      <c r="A13" s="306">
        <v>9</v>
      </c>
      <c r="B13" s="339" t="s">
        <v>104</v>
      </c>
      <c r="C13" s="337"/>
      <c r="D13" s="303" t="s">
        <v>96</v>
      </c>
      <c r="E13" s="303"/>
      <c r="F13" s="303" t="s">
        <v>96</v>
      </c>
      <c r="G13" s="303" t="s">
        <v>96</v>
      </c>
      <c r="H13" s="320" t="s">
        <v>96</v>
      </c>
    </row>
    <row r="14" spans="1:8">
      <c r="A14" s="306">
        <v>10</v>
      </c>
      <c r="B14" s="339" t="s">
        <v>105</v>
      </c>
      <c r="C14" s="337"/>
      <c r="D14" s="303" t="s">
        <v>96</v>
      </c>
      <c r="E14" s="303"/>
      <c r="F14" s="303" t="s">
        <v>96</v>
      </c>
      <c r="G14" s="303" t="s">
        <v>96</v>
      </c>
      <c r="H14" s="320" t="s">
        <v>96</v>
      </c>
    </row>
    <row r="15" spans="1:8">
      <c r="A15" s="306">
        <v>11</v>
      </c>
      <c r="B15" s="339" t="s">
        <v>106</v>
      </c>
      <c r="C15" s="337"/>
      <c r="D15" s="303"/>
      <c r="E15" s="303"/>
      <c r="F15" s="303"/>
      <c r="G15" s="303" t="s">
        <v>96</v>
      </c>
      <c r="H15" s="320" t="s">
        <v>96</v>
      </c>
    </row>
    <row r="16" spans="1:8">
      <c r="A16" s="306">
        <v>12</v>
      </c>
      <c r="B16" s="339" t="s">
        <v>107</v>
      </c>
      <c r="C16" s="337"/>
      <c r="D16" s="303" t="s">
        <v>96</v>
      </c>
      <c r="E16" s="303"/>
      <c r="F16" s="303" t="s">
        <v>96</v>
      </c>
      <c r="G16" s="303" t="s">
        <v>96</v>
      </c>
      <c r="H16" s="320" t="s">
        <v>96</v>
      </c>
    </row>
    <row r="17" spans="1:8">
      <c r="A17" s="306">
        <v>13</v>
      </c>
      <c r="B17" s="339" t="s">
        <v>108</v>
      </c>
      <c r="C17" s="337"/>
      <c r="D17" s="303" t="s">
        <v>96</v>
      </c>
      <c r="E17" s="303"/>
      <c r="F17" s="303" t="s">
        <v>96</v>
      </c>
      <c r="G17" s="303" t="s">
        <v>96</v>
      </c>
      <c r="H17" s="320" t="s">
        <v>96</v>
      </c>
    </row>
    <row r="18" spans="1:8">
      <c r="A18" s="306">
        <v>14</v>
      </c>
      <c r="B18" s="339" t="s">
        <v>109</v>
      </c>
      <c r="C18" s="337"/>
      <c r="D18" s="303" t="s">
        <v>96</v>
      </c>
      <c r="E18" s="303"/>
      <c r="F18" s="303" t="s">
        <v>96</v>
      </c>
      <c r="G18" s="303" t="s">
        <v>96</v>
      </c>
      <c r="H18" s="452" t="s">
        <v>1375</v>
      </c>
    </row>
    <row r="19" spans="1:8">
      <c r="A19" s="306">
        <v>15</v>
      </c>
      <c r="B19" s="339" t="s">
        <v>110</v>
      </c>
      <c r="C19" s="337"/>
      <c r="D19" s="303"/>
      <c r="E19" s="303"/>
      <c r="F19" s="303"/>
      <c r="G19" s="303" t="s">
        <v>96</v>
      </c>
      <c r="H19" s="320" t="s">
        <v>96</v>
      </c>
    </row>
    <row r="20" spans="1:8">
      <c r="A20" s="306">
        <v>16</v>
      </c>
      <c r="B20" s="339" t="s">
        <v>111</v>
      </c>
      <c r="C20" s="337"/>
      <c r="D20" s="303"/>
      <c r="E20" s="303"/>
      <c r="F20" s="303"/>
      <c r="G20" s="303" t="s">
        <v>96</v>
      </c>
      <c r="H20" s="452" t="s">
        <v>1375</v>
      </c>
    </row>
    <row r="21" spans="1:8">
      <c r="A21" s="306">
        <v>17</v>
      </c>
      <c r="B21" s="339" t="s">
        <v>112</v>
      </c>
      <c r="C21" s="337"/>
      <c r="D21" s="303" t="s">
        <v>96</v>
      </c>
      <c r="E21" s="303"/>
      <c r="F21" s="303" t="s">
        <v>96</v>
      </c>
      <c r="G21" s="303" t="s">
        <v>96</v>
      </c>
      <c r="H21" s="320" t="s">
        <v>96</v>
      </c>
    </row>
    <row r="22" spans="1:8">
      <c r="A22" s="306">
        <v>18</v>
      </c>
      <c r="B22" s="339" t="s">
        <v>113</v>
      </c>
      <c r="C22" s="337"/>
      <c r="D22" s="303"/>
      <c r="E22" s="303"/>
      <c r="F22" s="303"/>
      <c r="G22" s="303" t="s">
        <v>96</v>
      </c>
      <c r="H22" s="452" t="s">
        <v>1375</v>
      </c>
    </row>
    <row r="23" spans="1:8">
      <c r="A23" s="306">
        <v>19</v>
      </c>
      <c r="B23" s="339" t="s">
        <v>114</v>
      </c>
      <c r="C23" s="337"/>
      <c r="D23" s="303"/>
      <c r="E23" s="303"/>
      <c r="F23" s="303"/>
      <c r="G23" s="303" t="s">
        <v>96</v>
      </c>
      <c r="H23" s="320" t="s">
        <v>96</v>
      </c>
    </row>
    <row r="24" spans="1:8">
      <c r="A24" s="306">
        <v>20</v>
      </c>
      <c r="B24" s="339" t="s">
        <v>115</v>
      </c>
      <c r="C24" s="337"/>
      <c r="D24" s="303" t="s">
        <v>96</v>
      </c>
      <c r="E24" s="303"/>
      <c r="F24" s="303" t="s">
        <v>96</v>
      </c>
      <c r="G24" s="303" t="s">
        <v>96</v>
      </c>
      <c r="H24" s="320" t="s">
        <v>96</v>
      </c>
    </row>
    <row r="25" spans="1:8">
      <c r="A25" s="306">
        <v>21</v>
      </c>
      <c r="B25" s="339" t="s">
        <v>116</v>
      </c>
      <c r="C25" s="337" t="s">
        <v>96</v>
      </c>
      <c r="D25" s="303" t="s">
        <v>96</v>
      </c>
      <c r="E25" s="303" t="s">
        <v>96</v>
      </c>
      <c r="F25" s="303" t="s">
        <v>96</v>
      </c>
      <c r="G25" s="303"/>
      <c r="H25" s="320"/>
    </row>
    <row r="26" spans="1:8">
      <c r="A26" s="306">
        <v>22</v>
      </c>
      <c r="B26" s="339" t="s">
        <v>117</v>
      </c>
      <c r="C26" s="337" t="s">
        <v>96</v>
      </c>
      <c r="D26" s="303" t="s">
        <v>96</v>
      </c>
      <c r="E26" s="303" t="s">
        <v>96</v>
      </c>
      <c r="F26" s="303" t="s">
        <v>96</v>
      </c>
      <c r="G26" s="303"/>
      <c r="H26" s="320"/>
    </row>
    <row r="27" spans="1:8">
      <c r="A27" s="306">
        <v>23</v>
      </c>
      <c r="B27" s="339" t="s">
        <v>118</v>
      </c>
      <c r="C27" s="337" t="s">
        <v>96</v>
      </c>
      <c r="D27" s="303" t="s">
        <v>96</v>
      </c>
      <c r="E27" s="337" t="s">
        <v>96</v>
      </c>
      <c r="F27" s="303" t="s">
        <v>96</v>
      </c>
      <c r="G27" s="337"/>
      <c r="H27" s="338" t="s">
        <v>96</v>
      </c>
    </row>
    <row r="28" spans="1:8">
      <c r="A28" s="306">
        <v>24</v>
      </c>
      <c r="B28" s="339" t="s">
        <v>119</v>
      </c>
      <c r="C28" s="337" t="s">
        <v>96</v>
      </c>
      <c r="D28" s="303" t="s">
        <v>96</v>
      </c>
      <c r="E28" s="337"/>
      <c r="F28" s="337" t="s">
        <v>96</v>
      </c>
      <c r="G28" s="303" t="s">
        <v>96</v>
      </c>
      <c r="H28" s="338" t="s">
        <v>96</v>
      </c>
    </row>
    <row r="29" spans="1:8">
      <c r="A29" s="306">
        <v>25</v>
      </c>
      <c r="B29" s="339" t="s">
        <v>120</v>
      </c>
      <c r="C29" s="337"/>
      <c r="D29" s="303"/>
      <c r="E29" s="337"/>
      <c r="F29" s="303"/>
      <c r="G29" s="337"/>
      <c r="H29" s="338"/>
    </row>
    <row r="30" spans="1:8" ht="14.25" thickBot="1">
      <c r="A30" s="314">
        <v>26</v>
      </c>
      <c r="B30" s="340" t="s">
        <v>121</v>
      </c>
      <c r="C30" s="341">
        <f>SUM(C5:C29)</f>
        <v>0</v>
      </c>
      <c r="D30" s="341">
        <f>SUM(D5:D29)</f>
        <v>0</v>
      </c>
      <c r="E30" s="341">
        <f t="shared" ref="E30:H30" si="0">SUM(E5:E29)</f>
        <v>0</v>
      </c>
      <c r="F30" s="341">
        <f t="shared" si="0"/>
        <v>0</v>
      </c>
      <c r="G30" s="341">
        <f t="shared" si="0"/>
        <v>0</v>
      </c>
      <c r="H30" s="341">
        <f t="shared" si="0"/>
        <v>0</v>
      </c>
    </row>
  </sheetData>
  <sheetProtection password="CF88" sheet="1" objects="1" scenarios="1"/>
  <mergeCells count="9">
    <mergeCell ref="A1:H1"/>
    <mergeCell ref="D2:D3"/>
    <mergeCell ref="F2:F3"/>
    <mergeCell ref="H2:H3"/>
    <mergeCell ref="A2:A4"/>
    <mergeCell ref="B2:B4"/>
    <mergeCell ref="C2:C3"/>
    <mergeCell ref="E2:E3"/>
    <mergeCell ref="G2:G3"/>
  </mergeCells>
  <phoneticPr fontId="1"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8"/>
  <dimension ref="A1:F48"/>
  <sheetViews>
    <sheetView workbookViewId="0">
      <pane xSplit="2" ySplit="3" topLeftCell="C7" activePane="bottomRight" state="frozen"/>
      <selection activeCell="U19" sqref="U19"/>
      <selection pane="topRight" activeCell="U19" sqref="U19"/>
      <selection pane="bottomLeft" activeCell="U19" sqref="U19"/>
      <selection pane="bottomRight" activeCell="B20" sqref="B20"/>
    </sheetView>
  </sheetViews>
  <sheetFormatPr defaultRowHeight="21" customHeight="1"/>
  <cols>
    <col min="1" max="1" width="3.125" style="6" customWidth="1"/>
    <col min="2" max="2" width="54.375" style="6" customWidth="1"/>
    <col min="3" max="6" width="15.75" style="6" customWidth="1"/>
    <col min="7" max="7" width="18.75" style="6" customWidth="1"/>
    <col min="8" max="16384" width="9" style="6"/>
  </cols>
  <sheetData>
    <row r="1" spans="1:6" ht="25.5" customHeight="1" thickBot="1">
      <c r="A1" s="552" t="s">
        <v>944</v>
      </c>
      <c r="B1" s="552"/>
      <c r="C1" s="552"/>
      <c r="D1" s="552"/>
      <c r="E1" s="552"/>
      <c r="F1" s="552"/>
    </row>
    <row r="2" spans="1:6" ht="21" customHeight="1">
      <c r="A2" s="566" t="s">
        <v>992</v>
      </c>
      <c r="B2" s="568" t="s">
        <v>3</v>
      </c>
      <c r="C2" s="57" t="s">
        <v>123</v>
      </c>
      <c r="D2" s="57" t="s">
        <v>124</v>
      </c>
      <c r="E2" s="57" t="s">
        <v>125</v>
      </c>
      <c r="F2" s="58" t="s">
        <v>1221</v>
      </c>
    </row>
    <row r="3" spans="1:6" ht="15" customHeight="1">
      <c r="A3" s="567"/>
      <c r="B3" s="569"/>
      <c r="C3" s="60">
        <v>1</v>
      </c>
      <c r="D3" s="60">
        <v>2</v>
      </c>
      <c r="E3" s="60">
        <v>3</v>
      </c>
      <c r="F3" s="61">
        <v>4</v>
      </c>
    </row>
    <row r="4" spans="1:6" ht="15" customHeight="1">
      <c r="A4" s="24">
        <v>1</v>
      </c>
      <c r="B4" s="25" t="s">
        <v>126</v>
      </c>
      <c r="C4" s="75" t="s">
        <v>96</v>
      </c>
      <c r="D4" s="75" t="s">
        <v>96</v>
      </c>
      <c r="E4" s="93">
        <f>SUM(E5:E14)</f>
        <v>0</v>
      </c>
      <c r="F4" s="93">
        <f>SUM(F5:F14)</f>
        <v>0</v>
      </c>
    </row>
    <row r="5" spans="1:6" ht="15" customHeight="1">
      <c r="A5" s="24">
        <v>2</v>
      </c>
      <c r="B5" s="76" t="s">
        <v>991</v>
      </c>
      <c r="C5" s="65" t="s">
        <v>96</v>
      </c>
      <c r="D5" s="95">
        <f>'A105010'!C4</f>
        <v>0</v>
      </c>
      <c r="E5" s="95">
        <f>'A105010'!D4</f>
        <v>0</v>
      </c>
      <c r="F5" s="68" t="s">
        <v>1220</v>
      </c>
    </row>
    <row r="6" spans="1:6" ht="15" customHeight="1">
      <c r="A6" s="24">
        <v>3</v>
      </c>
      <c r="B6" s="78" t="s">
        <v>1224</v>
      </c>
      <c r="C6" s="95">
        <f>'A105020'!D18</f>
        <v>0</v>
      </c>
      <c r="D6" s="95">
        <f>'A105020'!F18</f>
        <v>0</v>
      </c>
      <c r="E6" s="95">
        <f>IF(D6&gt;=C6,D6-C6,0)</f>
        <v>0</v>
      </c>
      <c r="F6" s="97">
        <f>IF(D6&lt;C6,ABS(D6-C6),0)</f>
        <v>0</v>
      </c>
    </row>
    <row r="7" spans="1:6" ht="15" customHeight="1">
      <c r="A7" s="24">
        <v>4</v>
      </c>
      <c r="B7" s="78" t="s">
        <v>127</v>
      </c>
      <c r="C7" s="95">
        <f>'A105030'!C14+'A105030'!J14</f>
        <v>0</v>
      </c>
      <c r="D7" s="95">
        <f>'A105030'!D14+'A105030'!K14</f>
        <v>0</v>
      </c>
      <c r="E7" s="95">
        <f>IF(D7&gt;C7,D7-C7,0)</f>
        <v>0</v>
      </c>
      <c r="F7" s="97">
        <f>IF(D7&lt;C7,ABS(D7-C7),0)</f>
        <v>0</v>
      </c>
    </row>
    <row r="8" spans="1:6" ht="15" customHeight="1">
      <c r="A8" s="24">
        <v>5</v>
      </c>
      <c r="B8" s="80" t="s">
        <v>1218</v>
      </c>
      <c r="C8" s="65" t="s">
        <v>96</v>
      </c>
      <c r="D8" s="65" t="s">
        <v>96</v>
      </c>
      <c r="E8" s="65" t="s">
        <v>96</v>
      </c>
      <c r="F8" s="73"/>
    </row>
    <row r="9" spans="1:6" ht="15" customHeight="1">
      <c r="A9" s="24">
        <v>6</v>
      </c>
      <c r="B9" s="26" t="s">
        <v>128</v>
      </c>
      <c r="C9" s="65" t="s">
        <v>96</v>
      </c>
      <c r="D9" s="65" t="s">
        <v>96</v>
      </c>
      <c r="E9" s="342"/>
      <c r="F9" s="68" t="s">
        <v>1220</v>
      </c>
    </row>
    <row r="10" spans="1:6" ht="15" customHeight="1">
      <c r="A10" s="24">
        <v>7</v>
      </c>
      <c r="B10" s="26" t="s">
        <v>129</v>
      </c>
      <c r="C10" s="65"/>
      <c r="D10" s="65" t="s">
        <v>96</v>
      </c>
      <c r="E10" s="94">
        <f>IF(C10&lt;0,ABS(C10),0)</f>
        <v>0</v>
      </c>
      <c r="F10" s="96">
        <f>IF(C10&gt;=0,C10,0)</f>
        <v>0</v>
      </c>
    </row>
    <row r="11" spans="1:6" ht="15" customHeight="1">
      <c r="A11" s="24">
        <v>8</v>
      </c>
      <c r="B11" s="26" t="s">
        <v>130</v>
      </c>
      <c r="C11" s="65" t="s">
        <v>96</v>
      </c>
      <c r="D11" s="65" t="s">
        <v>96</v>
      </c>
      <c r="E11" s="95">
        <f>E12</f>
        <v>0</v>
      </c>
      <c r="F11" s="95">
        <f>F12</f>
        <v>0</v>
      </c>
    </row>
    <row r="12" spans="1:6" ht="15" customHeight="1">
      <c r="A12" s="24">
        <v>9</v>
      </c>
      <c r="B12" s="81" t="s">
        <v>131</v>
      </c>
      <c r="C12" s="65" t="s">
        <v>96</v>
      </c>
      <c r="D12" s="65" t="s">
        <v>96</v>
      </c>
      <c r="E12" s="95">
        <f>'A105040'!P11</f>
        <v>0</v>
      </c>
      <c r="F12" s="97">
        <f>'A105040'!F11</f>
        <v>0</v>
      </c>
    </row>
    <row r="13" spans="1:6" ht="15" customHeight="1">
      <c r="A13" s="24">
        <v>10</v>
      </c>
      <c r="B13" s="26" t="s">
        <v>132</v>
      </c>
      <c r="C13" s="342"/>
      <c r="D13" s="342"/>
      <c r="E13" s="342"/>
      <c r="F13" s="73"/>
    </row>
    <row r="14" spans="1:6" ht="15" customHeight="1">
      <c r="A14" s="24">
        <v>11</v>
      </c>
      <c r="B14" s="26" t="s">
        <v>133</v>
      </c>
      <c r="C14" s="342"/>
      <c r="D14" s="342"/>
      <c r="E14" s="342"/>
      <c r="F14" s="73"/>
    </row>
    <row r="15" spans="1:6" ht="15" customHeight="1">
      <c r="A15" s="24">
        <v>12</v>
      </c>
      <c r="B15" s="82" t="s">
        <v>134</v>
      </c>
      <c r="C15" s="75" t="s">
        <v>96</v>
      </c>
      <c r="D15" s="75" t="s">
        <v>96</v>
      </c>
      <c r="E15" s="93">
        <f>SUM(E16:E33)-E28</f>
        <v>0</v>
      </c>
      <c r="F15" s="93">
        <f>SUM(F16:F33)</f>
        <v>0</v>
      </c>
    </row>
    <row r="16" spans="1:6" ht="15" customHeight="1">
      <c r="A16" s="24">
        <v>13</v>
      </c>
      <c r="B16" s="78" t="s">
        <v>135</v>
      </c>
      <c r="C16" s="65" t="s">
        <v>96</v>
      </c>
      <c r="D16" s="95">
        <f>'A105010'!C14</f>
        <v>0</v>
      </c>
      <c r="E16" s="65" t="s">
        <v>1220</v>
      </c>
      <c r="F16" s="97">
        <f>ABS('A105010'!D14)</f>
        <v>0</v>
      </c>
    </row>
    <row r="17" spans="1:6" ht="15" customHeight="1">
      <c r="A17" s="24">
        <v>14</v>
      </c>
      <c r="B17" s="78" t="s">
        <v>136</v>
      </c>
      <c r="C17" s="95">
        <f>'A105050'!C16</f>
        <v>0</v>
      </c>
      <c r="D17" s="95">
        <f>'A105050'!G16</f>
        <v>0</v>
      </c>
      <c r="E17" s="95">
        <f>IF(C17-D17&gt;0,C17-D17,0)</f>
        <v>0</v>
      </c>
      <c r="F17" s="97">
        <f>IF(C17-D17&lt;0,ABS(C17-D17),0)</f>
        <v>0</v>
      </c>
    </row>
    <row r="18" spans="1:6" ht="15" customHeight="1">
      <c r="A18" s="24">
        <v>15</v>
      </c>
      <c r="B18" s="26" t="s">
        <v>137</v>
      </c>
      <c r="C18" s="65"/>
      <c r="D18" s="94">
        <f>MIN(C18*60%,('A100000'!D3+'A105010'!C4+'A105010'!C26-'A105010'!C30)*0.5%)</f>
        <v>0</v>
      </c>
      <c r="E18" s="95">
        <f>IF(C18&gt;D18,C18-D18,0)</f>
        <v>0</v>
      </c>
      <c r="F18" s="68" t="s">
        <v>96</v>
      </c>
    </row>
    <row r="19" spans="1:6" ht="15" customHeight="1">
      <c r="A19" s="24">
        <v>16</v>
      </c>
      <c r="B19" s="78" t="s">
        <v>138</v>
      </c>
      <c r="C19" s="65" t="s">
        <v>96</v>
      </c>
      <c r="D19" s="65" t="s">
        <v>96</v>
      </c>
      <c r="E19" s="93">
        <f>IF('A105060'!C14&gt;0,'A105060'!C14,0)</f>
        <v>0</v>
      </c>
      <c r="F19" s="101">
        <f>IF('A105060'!C14&lt;=0,ABS('A105060'!C14),0)</f>
        <v>0</v>
      </c>
    </row>
    <row r="20" spans="1:6" ht="15" customHeight="1">
      <c r="A20" s="24">
        <v>17</v>
      </c>
      <c r="B20" s="78" t="s">
        <v>139</v>
      </c>
      <c r="C20" s="95">
        <f>'A105070'!C11</f>
        <v>0</v>
      </c>
      <c r="D20" s="95">
        <f>'A105070'!F11</f>
        <v>0</v>
      </c>
      <c r="E20" s="95">
        <f>'A105070'!G11</f>
        <v>0</v>
      </c>
      <c r="F20" s="97">
        <f>'A105070'!H11</f>
        <v>0</v>
      </c>
    </row>
    <row r="21" spans="1:6" ht="15" customHeight="1">
      <c r="A21" s="24">
        <v>18</v>
      </c>
      <c r="B21" s="26" t="s">
        <v>140</v>
      </c>
      <c r="C21" s="65"/>
      <c r="D21" s="65"/>
      <c r="E21" s="95">
        <f>IF(C21-D21&gt;=0,C21-D21,0)</f>
        <v>0</v>
      </c>
      <c r="F21" s="97">
        <f>IF(C21-D21&lt;0,ABS(C21-D21),0)</f>
        <v>0</v>
      </c>
    </row>
    <row r="22" spans="1:6" ht="15" customHeight="1">
      <c r="A22" s="24">
        <v>19</v>
      </c>
      <c r="B22" s="26" t="s">
        <v>141</v>
      </c>
      <c r="C22" s="65"/>
      <c r="D22" s="65" t="s">
        <v>1225</v>
      </c>
      <c r="E22" s="95">
        <f>C22</f>
        <v>0</v>
      </c>
      <c r="F22" s="68" t="s">
        <v>96</v>
      </c>
    </row>
    <row r="23" spans="1:6" ht="15" customHeight="1">
      <c r="A23" s="24">
        <v>20</v>
      </c>
      <c r="B23" s="26" t="s">
        <v>142</v>
      </c>
      <c r="C23" s="65"/>
      <c r="D23" s="65" t="s">
        <v>96</v>
      </c>
      <c r="E23" s="95">
        <f>C23</f>
        <v>0</v>
      </c>
      <c r="F23" s="68" t="s">
        <v>96</v>
      </c>
    </row>
    <row r="24" spans="1:6" ht="15" customHeight="1">
      <c r="A24" s="24">
        <v>21</v>
      </c>
      <c r="B24" s="26" t="s">
        <v>143</v>
      </c>
      <c r="C24" s="65"/>
      <c r="D24" s="65" t="s">
        <v>96</v>
      </c>
      <c r="E24" s="95">
        <f>C24</f>
        <v>0</v>
      </c>
      <c r="F24" s="68" t="s">
        <v>96</v>
      </c>
    </row>
    <row r="25" spans="1:6" ht="15" customHeight="1">
      <c r="A25" s="24">
        <v>22</v>
      </c>
      <c r="B25" s="26" t="s">
        <v>144</v>
      </c>
      <c r="C25" s="65"/>
      <c r="D25" s="65"/>
      <c r="E25" s="95">
        <f>IF(C25&gt;=D25,C25-D25,0)</f>
        <v>0</v>
      </c>
      <c r="F25" s="97">
        <f>IF(C25-D25&lt;0,ABS(C25-D25),0)</f>
        <v>0</v>
      </c>
    </row>
    <row r="26" spans="1:6" ht="15" customHeight="1">
      <c r="A26" s="24">
        <v>23</v>
      </c>
      <c r="B26" s="26" t="s">
        <v>145</v>
      </c>
      <c r="C26" s="65"/>
      <c r="D26" s="65"/>
      <c r="E26" s="95">
        <f>C26-D26</f>
        <v>0</v>
      </c>
      <c r="F26" s="68" t="s">
        <v>96</v>
      </c>
    </row>
    <row r="27" spans="1:6" ht="15" customHeight="1">
      <c r="A27" s="24">
        <v>24</v>
      </c>
      <c r="B27" s="26" t="s">
        <v>146</v>
      </c>
      <c r="C27" s="65" t="s">
        <v>96</v>
      </c>
      <c r="D27" s="65" t="s">
        <v>96</v>
      </c>
      <c r="E27" s="95">
        <f>E28</f>
        <v>0</v>
      </c>
      <c r="F27" s="68" t="s">
        <v>96</v>
      </c>
    </row>
    <row r="28" spans="1:6" ht="15" customHeight="1">
      <c r="A28" s="24">
        <v>25</v>
      </c>
      <c r="B28" s="83" t="s">
        <v>990</v>
      </c>
      <c r="C28" s="65" t="s">
        <v>96</v>
      </c>
      <c r="D28" s="65" t="s">
        <v>96</v>
      </c>
      <c r="E28" s="95">
        <f>'A105040'!M11</f>
        <v>0</v>
      </c>
      <c r="F28" s="68" t="s">
        <v>96</v>
      </c>
    </row>
    <row r="29" spans="1:6" ht="15" customHeight="1">
      <c r="A29" s="24">
        <v>26</v>
      </c>
      <c r="B29" s="26" t="s">
        <v>147</v>
      </c>
      <c r="C29" s="65"/>
      <c r="D29" s="65"/>
      <c r="E29" s="95">
        <f>IF(C29&gt;=D29,C29-D29,0)</f>
        <v>0</v>
      </c>
      <c r="F29" s="97">
        <f>IF(C29-D29&lt;0,ABS(C29-D29),0)</f>
        <v>0</v>
      </c>
    </row>
    <row r="30" spans="1:6" ht="15" customHeight="1">
      <c r="A30" s="24">
        <v>27</v>
      </c>
      <c r="B30" s="26" t="s">
        <v>148</v>
      </c>
      <c r="C30" s="65"/>
      <c r="D30" s="65" t="s">
        <v>96</v>
      </c>
      <c r="E30" s="95">
        <f>C30</f>
        <v>0</v>
      </c>
      <c r="F30" s="68" t="s">
        <v>96</v>
      </c>
    </row>
    <row r="31" spans="1:6" ht="15" customHeight="1">
      <c r="A31" s="24">
        <v>28</v>
      </c>
      <c r="B31" s="26" t="s">
        <v>1219</v>
      </c>
      <c r="C31" s="65" t="s">
        <v>96</v>
      </c>
      <c r="D31" s="65" t="s">
        <v>96</v>
      </c>
      <c r="E31" s="342"/>
      <c r="F31" s="68" t="s">
        <v>96</v>
      </c>
    </row>
    <row r="32" spans="1:6" ht="15" customHeight="1">
      <c r="A32" s="24">
        <v>29</v>
      </c>
      <c r="B32" s="26" t="s">
        <v>149</v>
      </c>
      <c r="C32" s="65"/>
      <c r="D32" s="65"/>
      <c r="E32" s="95">
        <f>IF(C32&gt;=D32,C32-D32,0)</f>
        <v>0</v>
      </c>
      <c r="F32" s="97">
        <f>IF(C32-D32&lt;0,ABS(C32-D32),0)</f>
        <v>0</v>
      </c>
    </row>
    <row r="33" spans="1:6" ht="15" customHeight="1">
      <c r="A33" s="24">
        <v>30</v>
      </c>
      <c r="B33" s="26" t="s">
        <v>150</v>
      </c>
      <c r="C33" s="65"/>
      <c r="D33" s="65"/>
      <c r="E33" s="95">
        <f>IF(C33&gt;=D33,C33-D33,0)</f>
        <v>0</v>
      </c>
      <c r="F33" s="97">
        <f>IF(C33-D33&lt;0,ABS(C33-D33),0)</f>
        <v>0</v>
      </c>
    </row>
    <row r="34" spans="1:6" ht="15" customHeight="1">
      <c r="A34" s="24">
        <v>31</v>
      </c>
      <c r="B34" s="25" t="s">
        <v>151</v>
      </c>
      <c r="C34" s="77" t="s">
        <v>96</v>
      </c>
      <c r="D34" s="77" t="s">
        <v>96</v>
      </c>
      <c r="E34" s="102">
        <f>SUM(E35:E38)</f>
        <v>0</v>
      </c>
      <c r="F34" s="102">
        <f>SUM(F35:F38)</f>
        <v>0</v>
      </c>
    </row>
    <row r="35" spans="1:6" ht="15" customHeight="1">
      <c r="A35" s="24">
        <v>32</v>
      </c>
      <c r="B35" s="78" t="s">
        <v>152</v>
      </c>
      <c r="C35" s="95">
        <f>'A105080'!E43</f>
        <v>0</v>
      </c>
      <c r="D35" s="95">
        <f>'A105080'!H43</f>
        <v>0</v>
      </c>
      <c r="E35" s="95">
        <f>IF(C35&gt;=D35,C35-D35,0)</f>
        <v>0</v>
      </c>
      <c r="F35" s="97">
        <f>IF(C35-D35&lt;0,ABS(C35-D35),0)</f>
        <v>0</v>
      </c>
    </row>
    <row r="36" spans="1:6" ht="15" customHeight="1">
      <c r="A36" s="24">
        <v>33</v>
      </c>
      <c r="B36" s="26" t="s">
        <v>153</v>
      </c>
      <c r="C36" s="65"/>
      <c r="D36" s="65" t="s">
        <v>96</v>
      </c>
      <c r="E36" s="95">
        <f>IF(C36&gt;0,C36,0)</f>
        <v>0</v>
      </c>
      <c r="F36" s="97">
        <f>IF(C36&lt;=0,ABS(C36),0)</f>
        <v>0</v>
      </c>
    </row>
    <row r="37" spans="1:6" ht="15" customHeight="1">
      <c r="A37" s="24">
        <v>34</v>
      </c>
      <c r="B37" s="78" t="s">
        <v>154</v>
      </c>
      <c r="C37" s="95">
        <f>'A105090'!C17</f>
        <v>0</v>
      </c>
      <c r="D37" s="95">
        <f>'A105090'!G17</f>
        <v>0</v>
      </c>
      <c r="E37" s="95">
        <f>IF('A105090'!H17&gt;0,'A105090'!H17,0)</f>
        <v>0</v>
      </c>
      <c r="F37" s="97">
        <f>IF('A105090'!H17&lt;=0,ABS('A105090'!H17),0)</f>
        <v>0</v>
      </c>
    </row>
    <row r="38" spans="1:6" ht="15" customHeight="1">
      <c r="A38" s="24">
        <v>35</v>
      </c>
      <c r="B38" s="26" t="s">
        <v>155</v>
      </c>
      <c r="C38" s="65"/>
      <c r="D38" s="65"/>
      <c r="E38" s="95">
        <f>IF(C38&gt;0,C38,0)</f>
        <v>0</v>
      </c>
      <c r="F38" s="97">
        <f>IF(C38&lt;=0,ABS(C38),0)</f>
        <v>0</v>
      </c>
    </row>
    <row r="39" spans="1:6" ht="15" customHeight="1">
      <c r="A39" s="24">
        <v>36</v>
      </c>
      <c r="B39" s="82" t="s">
        <v>156</v>
      </c>
      <c r="C39" s="77" t="s">
        <v>96</v>
      </c>
      <c r="D39" s="77" t="s">
        <v>96</v>
      </c>
      <c r="E39" s="102">
        <f>SUM(E40:E45)</f>
        <v>0</v>
      </c>
      <c r="F39" s="102">
        <f>SUM(F40:F45)</f>
        <v>0</v>
      </c>
    </row>
    <row r="40" spans="1:6" ht="15" customHeight="1">
      <c r="A40" s="24">
        <v>37</v>
      </c>
      <c r="B40" s="78" t="s">
        <v>157</v>
      </c>
      <c r="C40" s="95">
        <f>'A105100'!C20+'A105100'!F20</f>
        <v>0</v>
      </c>
      <c r="D40" s="95">
        <f>'A105100'!D20+'A105100'!G20</f>
        <v>0</v>
      </c>
      <c r="E40" s="95">
        <f>IF(C40&gt;0,C40,0)</f>
        <v>0</v>
      </c>
      <c r="F40" s="97">
        <f>IF(C40&lt;=0,ABS(C40),0)</f>
        <v>0</v>
      </c>
    </row>
    <row r="41" spans="1:6" ht="15" customHeight="1">
      <c r="A41" s="24">
        <v>38</v>
      </c>
      <c r="B41" s="78" t="s">
        <v>158</v>
      </c>
      <c r="C41" s="65" t="s">
        <v>96</v>
      </c>
      <c r="D41" s="65" t="s">
        <v>96</v>
      </c>
      <c r="E41" s="95">
        <f>IF('A105110'!C26&gt;=0,'A105110'!C26,0)</f>
        <v>0</v>
      </c>
      <c r="F41" s="97">
        <f>IF('A105110'!C26&lt;0,ABS('A105110'!C26),0)</f>
        <v>0</v>
      </c>
    </row>
    <row r="42" spans="1:6" ht="15" customHeight="1">
      <c r="A42" s="24">
        <v>39</v>
      </c>
      <c r="B42" s="85" t="s">
        <v>159</v>
      </c>
      <c r="C42" s="95">
        <f>'A105120'!E46</f>
        <v>0</v>
      </c>
      <c r="D42" s="95">
        <f>'A105120'!F46</f>
        <v>0</v>
      </c>
      <c r="E42" s="95">
        <f>IF(C42&gt;0,C42,0)</f>
        <v>0</v>
      </c>
      <c r="F42" s="97">
        <f>IF(C42&lt;=0,ABS(C42),0)</f>
        <v>0</v>
      </c>
    </row>
    <row r="43" spans="1:6" ht="15" customHeight="1">
      <c r="A43" s="24">
        <v>40</v>
      </c>
      <c r="B43" s="85" t="s">
        <v>989</v>
      </c>
      <c r="C43" s="65" t="s">
        <v>96</v>
      </c>
      <c r="D43" s="95">
        <f>'A105010'!C24</f>
        <v>0</v>
      </c>
      <c r="E43" s="95">
        <f>IF('A105010'!C24&gt;=0,'A105010'!C24,0)</f>
        <v>0</v>
      </c>
      <c r="F43" s="97">
        <f>IF('A105010'!C24&lt;0,ABS('A105010'!C24),0)</f>
        <v>0</v>
      </c>
    </row>
    <row r="44" spans="1:6" ht="15" customHeight="1">
      <c r="A44" s="24">
        <v>41</v>
      </c>
      <c r="B44" s="80" t="s">
        <v>160</v>
      </c>
      <c r="C44" s="65"/>
      <c r="D44" s="65"/>
      <c r="E44" s="95">
        <f>IF(C44&gt;0,C44,0)</f>
        <v>0</v>
      </c>
      <c r="F44" s="97">
        <f>IF(C44&lt;=0,ABS(C44),0)</f>
        <v>0</v>
      </c>
    </row>
    <row r="45" spans="1:6" ht="15" customHeight="1">
      <c r="A45" s="24">
        <v>42</v>
      </c>
      <c r="B45" s="26" t="s">
        <v>161</v>
      </c>
      <c r="C45" s="65" t="s">
        <v>96</v>
      </c>
      <c r="D45" s="65" t="s">
        <v>96</v>
      </c>
      <c r="E45" s="65"/>
      <c r="F45" s="68"/>
    </row>
    <row r="46" spans="1:6" ht="15" customHeight="1">
      <c r="A46" s="24">
        <v>43</v>
      </c>
      <c r="B46" s="25" t="s">
        <v>162</v>
      </c>
      <c r="C46" s="65" t="s">
        <v>96</v>
      </c>
      <c r="D46" s="65" t="s">
        <v>96</v>
      </c>
      <c r="E46" s="65"/>
      <c r="F46" s="68"/>
    </row>
    <row r="47" spans="1:6" ht="15" customHeight="1">
      <c r="A47" s="24">
        <v>44</v>
      </c>
      <c r="B47" s="25" t="s">
        <v>163</v>
      </c>
      <c r="C47" s="65" t="s">
        <v>96</v>
      </c>
      <c r="D47" s="65" t="s">
        <v>96</v>
      </c>
      <c r="E47" s="65"/>
      <c r="F47" s="68"/>
    </row>
    <row r="48" spans="1:6" ht="15" customHeight="1" thickBot="1">
      <c r="A48" s="29">
        <v>45</v>
      </c>
      <c r="B48" s="86" t="s">
        <v>164</v>
      </c>
      <c r="C48" s="87" t="s">
        <v>96</v>
      </c>
      <c r="D48" s="87" t="s">
        <v>96</v>
      </c>
      <c r="E48" s="104">
        <f>E4+E15+E34+E39+E46+E47</f>
        <v>0</v>
      </c>
      <c r="F48" s="104">
        <f>F4+F15+F34+F39+F46+F47</f>
        <v>0</v>
      </c>
    </row>
  </sheetData>
  <sheetProtection password="CF88" sheet="1" objects="1" scenarios="1"/>
  <mergeCells count="3">
    <mergeCell ref="A2:A3"/>
    <mergeCell ref="B2:B3"/>
    <mergeCell ref="A1:F1"/>
  </mergeCells>
  <phoneticPr fontId="1" type="noConversion"/>
  <hyperlinks>
    <hyperlink ref="B43" location="'A105010'!A1" display="（四）房地产开发企业特定业务计算的纳税调整额(填写A105010)"/>
    <hyperlink ref="B42" location="'A105120'!A1" display="（三）特殊行业准备金（填写A105120）"/>
    <hyperlink ref="B41" location="'A105110'!A1" display="（二）政策性搬迁（填写A105110）"/>
    <hyperlink ref="B40" location="'A105100'!A1" display="（一）企业重组及递延纳税事项（填写A105100）"/>
    <hyperlink ref="B37" location="'A105090'!A1" display="（三）资产损失（填写A105090）"/>
    <hyperlink ref="B35" location="'A105080'!A1" display="（一）资产折旧、摊销（填写A105080）"/>
    <hyperlink ref="B28" location="'A105040'!A1" display="      其中：专项用途财政性资金用于支出所形成的费用（填写A105040）"/>
    <hyperlink ref="B20" location="'A105070'!A1" display="（五）捐赠支出（填写A105070）"/>
    <hyperlink ref="B19" location="'A105060'!A1" display="（四）广告费和业务宣传费支出（填写A105060）"/>
    <hyperlink ref="B17" location="'A105050'!A1" display="（二）职工薪酬（填写A105050）"/>
    <hyperlink ref="B16" location="'A105010'!A1" display="（一）视同销售成本（填写A105010）"/>
    <hyperlink ref="B12" location="'A105040'!A1" display="其中：专项用途财政性资金（填写A105040）"/>
    <hyperlink ref="B7" location="'A105030'!A1" display="（三）投资收益（填写A105030）"/>
    <hyperlink ref="B6" location="'A105020'!A1" display="（二）未按权责发生制原则确认的收入（填写A105020）"/>
    <hyperlink ref="B5" location="'A105010'!A1" display="        （一）视同销售收入（填写A105010）"/>
  </hyperlinks>
  <pageMargins left="0.48" right="0.22"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sheetPr codeName="Sheet9"/>
  <dimension ref="A1:E32"/>
  <sheetViews>
    <sheetView workbookViewId="0">
      <pane xSplit="2" ySplit="3" topLeftCell="C4" activePane="bottomRight" state="frozen"/>
      <selection pane="topRight" activeCell="C1" sqref="C1"/>
      <selection pane="bottomLeft" activeCell="A4" sqref="A4"/>
      <selection pane="bottomRight" activeCell="I16" sqref="I16"/>
    </sheetView>
  </sheetViews>
  <sheetFormatPr defaultRowHeight="19.899999999999999" customHeight="1"/>
  <cols>
    <col min="1" max="1" width="4.5" style="6" customWidth="1"/>
    <col min="2" max="2" width="70.5" style="6" customWidth="1"/>
    <col min="3" max="3" width="11.125" style="6" customWidth="1"/>
    <col min="4" max="4" width="11.375" style="6" customWidth="1"/>
    <col min="5" max="16384" width="9" style="6"/>
  </cols>
  <sheetData>
    <row r="1" spans="1:5" ht="27" customHeight="1" thickBot="1">
      <c r="A1" s="552" t="s">
        <v>945</v>
      </c>
      <c r="B1" s="552"/>
      <c r="C1" s="552"/>
      <c r="D1" s="552"/>
    </row>
    <row r="2" spans="1:5" ht="19.899999999999999" customHeight="1">
      <c r="A2" s="570" t="s">
        <v>992</v>
      </c>
      <c r="B2" s="572" t="s">
        <v>40</v>
      </c>
      <c r="C2" s="57" t="s">
        <v>124</v>
      </c>
      <c r="D2" s="58" t="s">
        <v>166</v>
      </c>
      <c r="E2" s="59"/>
    </row>
    <row r="3" spans="1:5" ht="19.899999999999999" customHeight="1">
      <c r="A3" s="571"/>
      <c r="B3" s="573"/>
      <c r="C3" s="60">
        <v>1</v>
      </c>
      <c r="D3" s="61">
        <v>2</v>
      </c>
      <c r="E3" s="59"/>
    </row>
    <row r="4" spans="1:5" ht="19.899999999999999" customHeight="1">
      <c r="A4" s="62">
        <v>1</v>
      </c>
      <c r="B4" s="63" t="s">
        <v>167</v>
      </c>
      <c r="C4" s="105">
        <f>SUM(C5:C13)</f>
        <v>0</v>
      </c>
      <c r="D4" s="106">
        <f>SUM(D5:D13)</f>
        <v>0</v>
      </c>
      <c r="E4" s="59"/>
    </row>
    <row r="5" spans="1:5" ht="19.899999999999999" customHeight="1">
      <c r="A5" s="62">
        <v>2</v>
      </c>
      <c r="B5" s="64" t="s">
        <v>168</v>
      </c>
      <c r="C5" s="65"/>
      <c r="D5" s="107">
        <f>C5</f>
        <v>0</v>
      </c>
      <c r="E5" s="59"/>
    </row>
    <row r="6" spans="1:5" ht="19.899999999999999" customHeight="1">
      <c r="A6" s="62">
        <v>3</v>
      </c>
      <c r="B6" s="64" t="s">
        <v>169</v>
      </c>
      <c r="C6" s="65"/>
      <c r="D6" s="107">
        <f t="shared" ref="D6:D13" si="0">C6</f>
        <v>0</v>
      </c>
      <c r="E6" s="59"/>
    </row>
    <row r="7" spans="1:5" ht="19.899999999999999" customHeight="1">
      <c r="A7" s="62">
        <v>4</v>
      </c>
      <c r="B7" s="64" t="s">
        <v>170</v>
      </c>
      <c r="C7" s="65"/>
      <c r="D7" s="107">
        <f t="shared" si="0"/>
        <v>0</v>
      </c>
      <c r="E7" s="59"/>
    </row>
    <row r="8" spans="1:5" ht="19.899999999999999" customHeight="1">
      <c r="A8" s="62">
        <v>5</v>
      </c>
      <c r="B8" s="64" t="s">
        <v>171</v>
      </c>
      <c r="C8" s="65"/>
      <c r="D8" s="107">
        <f t="shared" si="0"/>
        <v>0</v>
      </c>
      <c r="E8" s="59"/>
    </row>
    <row r="9" spans="1:5" ht="19.899999999999999" customHeight="1">
      <c r="A9" s="62">
        <v>6</v>
      </c>
      <c r="B9" s="64" t="s">
        <v>172</v>
      </c>
      <c r="C9" s="65"/>
      <c r="D9" s="107">
        <f t="shared" si="0"/>
        <v>0</v>
      </c>
      <c r="E9" s="59"/>
    </row>
    <row r="10" spans="1:5" ht="19.899999999999999" customHeight="1">
      <c r="A10" s="62">
        <v>7</v>
      </c>
      <c r="B10" s="64" t="s">
        <v>173</v>
      </c>
      <c r="C10" s="65"/>
      <c r="D10" s="107">
        <f t="shared" si="0"/>
        <v>0</v>
      </c>
      <c r="E10" s="59"/>
    </row>
    <row r="11" spans="1:5" ht="19.899999999999999" customHeight="1">
      <c r="A11" s="62">
        <v>8</v>
      </c>
      <c r="B11" s="64" t="s">
        <v>174</v>
      </c>
      <c r="C11" s="65"/>
      <c r="D11" s="107">
        <f t="shared" si="0"/>
        <v>0</v>
      </c>
      <c r="E11" s="59"/>
    </row>
    <row r="12" spans="1:5" ht="19.899999999999999" customHeight="1">
      <c r="A12" s="62">
        <v>9</v>
      </c>
      <c r="B12" s="64" t="s">
        <v>175</v>
      </c>
      <c r="C12" s="65"/>
      <c r="D12" s="107">
        <f t="shared" si="0"/>
        <v>0</v>
      </c>
      <c r="E12" s="59"/>
    </row>
    <row r="13" spans="1:5" ht="19.899999999999999" customHeight="1">
      <c r="A13" s="62">
        <v>10</v>
      </c>
      <c r="B13" s="64" t="s">
        <v>133</v>
      </c>
      <c r="C13" s="65"/>
      <c r="D13" s="107">
        <f t="shared" si="0"/>
        <v>0</v>
      </c>
      <c r="E13" s="59"/>
    </row>
    <row r="14" spans="1:5" ht="19.899999999999999" customHeight="1">
      <c r="A14" s="62">
        <v>11</v>
      </c>
      <c r="B14" s="63" t="s">
        <v>176</v>
      </c>
      <c r="C14" s="105">
        <f>SUM(C15:C23)</f>
        <v>0</v>
      </c>
      <c r="D14" s="106">
        <f>SUM(D15:D23)</f>
        <v>0</v>
      </c>
      <c r="E14" s="59"/>
    </row>
    <row r="15" spans="1:5" ht="19.899999999999999" customHeight="1">
      <c r="A15" s="62">
        <v>12</v>
      </c>
      <c r="B15" s="64" t="s">
        <v>177</v>
      </c>
      <c r="C15" s="65"/>
      <c r="D15" s="107">
        <f>-C15</f>
        <v>0</v>
      </c>
      <c r="E15" s="59"/>
    </row>
    <row r="16" spans="1:5" ht="19.899999999999999" customHeight="1">
      <c r="A16" s="62">
        <v>13</v>
      </c>
      <c r="B16" s="64" t="s">
        <v>178</v>
      </c>
      <c r="C16" s="65"/>
      <c r="D16" s="107">
        <f t="shared" ref="D16:D23" si="1">-C16</f>
        <v>0</v>
      </c>
      <c r="E16" s="59"/>
    </row>
    <row r="17" spans="1:5" ht="19.899999999999999" customHeight="1">
      <c r="A17" s="62">
        <v>14</v>
      </c>
      <c r="B17" s="64" t="s">
        <v>179</v>
      </c>
      <c r="C17" s="65"/>
      <c r="D17" s="107">
        <f t="shared" si="1"/>
        <v>0</v>
      </c>
      <c r="E17" s="59"/>
    </row>
    <row r="18" spans="1:5" ht="19.899999999999999" customHeight="1">
      <c r="A18" s="62">
        <v>15</v>
      </c>
      <c r="B18" s="64" t="s">
        <v>180</v>
      </c>
      <c r="C18" s="65"/>
      <c r="D18" s="107">
        <f t="shared" si="1"/>
        <v>0</v>
      </c>
      <c r="E18" s="59"/>
    </row>
    <row r="19" spans="1:5" ht="19.899999999999999" customHeight="1">
      <c r="A19" s="62">
        <v>16</v>
      </c>
      <c r="B19" s="64" t="s">
        <v>181</v>
      </c>
      <c r="C19" s="65"/>
      <c r="D19" s="107">
        <f t="shared" si="1"/>
        <v>0</v>
      </c>
      <c r="E19" s="59"/>
    </row>
    <row r="20" spans="1:5" ht="19.899999999999999" customHeight="1">
      <c r="A20" s="62">
        <v>17</v>
      </c>
      <c r="B20" s="64" t="s">
        <v>182</v>
      </c>
      <c r="C20" s="65"/>
      <c r="D20" s="107">
        <f t="shared" si="1"/>
        <v>0</v>
      </c>
      <c r="E20" s="59"/>
    </row>
    <row r="21" spans="1:5" ht="19.899999999999999" customHeight="1">
      <c r="A21" s="62">
        <v>18</v>
      </c>
      <c r="B21" s="64" t="s">
        <v>183</v>
      </c>
      <c r="C21" s="65"/>
      <c r="D21" s="107">
        <f t="shared" si="1"/>
        <v>0</v>
      </c>
      <c r="E21" s="59"/>
    </row>
    <row r="22" spans="1:5" ht="19.899999999999999" customHeight="1">
      <c r="A22" s="62">
        <v>19</v>
      </c>
      <c r="B22" s="64" t="s">
        <v>184</v>
      </c>
      <c r="C22" s="65"/>
      <c r="D22" s="107">
        <f t="shared" si="1"/>
        <v>0</v>
      </c>
      <c r="E22" s="59"/>
    </row>
    <row r="23" spans="1:5" ht="19.899999999999999" customHeight="1">
      <c r="A23" s="62">
        <v>20</v>
      </c>
      <c r="B23" s="64" t="s">
        <v>133</v>
      </c>
      <c r="C23" s="65"/>
      <c r="D23" s="107">
        <f t="shared" si="1"/>
        <v>0</v>
      </c>
      <c r="E23" s="59"/>
    </row>
    <row r="24" spans="1:5" ht="19.899999999999999" customHeight="1">
      <c r="A24" s="62">
        <v>21</v>
      </c>
      <c r="B24" s="63" t="s">
        <v>185</v>
      </c>
      <c r="C24" s="105">
        <f>C25-C29</f>
        <v>0</v>
      </c>
      <c r="D24" s="106">
        <f>D25-D29</f>
        <v>0</v>
      </c>
      <c r="E24" s="59"/>
    </row>
    <row r="25" spans="1:5" ht="19.899999999999999" customHeight="1">
      <c r="A25" s="62">
        <v>22</v>
      </c>
      <c r="B25" s="66" t="s">
        <v>186</v>
      </c>
      <c r="C25" s="105">
        <f>C27-C28</f>
        <v>0</v>
      </c>
      <c r="D25" s="106">
        <f>D27-D28</f>
        <v>0</v>
      </c>
      <c r="E25" s="59"/>
    </row>
    <row r="26" spans="1:5" ht="19.899999999999999" customHeight="1">
      <c r="A26" s="62">
        <v>23</v>
      </c>
      <c r="B26" s="67" t="s">
        <v>187</v>
      </c>
      <c r="C26" s="65"/>
      <c r="D26" s="68" t="s">
        <v>96</v>
      </c>
      <c r="E26" s="59"/>
    </row>
    <row r="27" spans="1:5" ht="19.899999999999999" customHeight="1">
      <c r="A27" s="62">
        <v>24</v>
      </c>
      <c r="B27" s="69" t="s">
        <v>188</v>
      </c>
      <c r="C27" s="65"/>
      <c r="D27" s="73"/>
      <c r="E27" s="59"/>
    </row>
    <row r="28" spans="1:5" ht="19.899999999999999" customHeight="1">
      <c r="A28" s="62">
        <v>25</v>
      </c>
      <c r="B28" s="69" t="s">
        <v>189</v>
      </c>
      <c r="C28" s="65"/>
      <c r="D28" s="73"/>
      <c r="E28" s="59"/>
    </row>
    <row r="29" spans="1:5" ht="19.899999999999999" customHeight="1">
      <c r="A29" s="62">
        <v>26</v>
      </c>
      <c r="B29" s="66" t="s">
        <v>190</v>
      </c>
      <c r="C29" s="105">
        <f>C31-C32</f>
        <v>0</v>
      </c>
      <c r="D29" s="106">
        <f>D31-D32</f>
        <v>0</v>
      </c>
      <c r="E29" s="59"/>
    </row>
    <row r="30" spans="1:5" ht="19.899999999999999" customHeight="1">
      <c r="A30" s="62">
        <v>27</v>
      </c>
      <c r="B30" s="67" t="s">
        <v>191</v>
      </c>
      <c r="C30" s="65"/>
      <c r="D30" s="68" t="s">
        <v>96</v>
      </c>
      <c r="E30" s="59"/>
    </row>
    <row r="31" spans="1:5" ht="19.899999999999999" customHeight="1">
      <c r="A31" s="62">
        <v>28</v>
      </c>
      <c r="B31" s="69" t="s">
        <v>192</v>
      </c>
      <c r="C31" s="65"/>
      <c r="D31" s="73"/>
      <c r="E31" s="59"/>
    </row>
    <row r="32" spans="1:5" ht="19.899999999999999" customHeight="1" thickBot="1">
      <c r="A32" s="70">
        <v>29</v>
      </c>
      <c r="B32" s="71" t="s">
        <v>193</v>
      </c>
      <c r="C32" s="72"/>
      <c r="D32" s="74"/>
      <c r="E32" s="59"/>
    </row>
  </sheetData>
  <sheetProtection password="CF88" sheet="1" objects="1" scenarios="1"/>
  <mergeCells count="3">
    <mergeCell ref="A1:D1"/>
    <mergeCell ref="A2:A3"/>
    <mergeCell ref="B2:B3"/>
  </mergeCells>
  <phoneticPr fontId="1" type="noConversion"/>
  <pageMargins left="0.27" right="0.22"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codeName="Sheet10"/>
  <dimension ref="A1:I18"/>
  <sheetViews>
    <sheetView workbookViewId="0">
      <pane xSplit="2" ySplit="4" topLeftCell="C5" activePane="bottomRight" state="frozen"/>
      <selection activeCell="U19" sqref="U19"/>
      <selection pane="topRight" activeCell="U19" sqref="U19"/>
      <selection pane="bottomLeft" activeCell="U19" sqref="U19"/>
      <selection pane="bottomRight" activeCell="K14" sqref="K14"/>
    </sheetView>
  </sheetViews>
  <sheetFormatPr defaultRowHeight="21" customHeight="1"/>
  <cols>
    <col min="1" max="1" width="5.25" style="6" customWidth="1"/>
    <col min="2" max="2" width="43.125" style="6" customWidth="1"/>
    <col min="3" max="8" width="14.625" style="6" customWidth="1"/>
    <col min="9" max="16384" width="9" style="6"/>
  </cols>
  <sheetData>
    <row r="1" spans="1:8" ht="32.25" customHeight="1" thickBot="1">
      <c r="A1" s="554" t="s">
        <v>994</v>
      </c>
      <c r="B1" s="554"/>
      <c r="C1" s="554"/>
      <c r="D1" s="554"/>
      <c r="E1" s="554"/>
      <c r="F1" s="554"/>
      <c r="G1" s="554"/>
      <c r="H1" s="554"/>
    </row>
    <row r="2" spans="1:8" ht="21" customHeight="1">
      <c r="A2" s="560" t="s">
        <v>1</v>
      </c>
      <c r="B2" s="562" t="s">
        <v>3</v>
      </c>
      <c r="C2" s="564" t="s">
        <v>993</v>
      </c>
      <c r="D2" s="562" t="s">
        <v>123</v>
      </c>
      <c r="E2" s="562"/>
      <c r="F2" s="562" t="s">
        <v>124</v>
      </c>
      <c r="G2" s="562"/>
      <c r="H2" s="574" t="s">
        <v>195</v>
      </c>
    </row>
    <row r="3" spans="1:8" ht="21" customHeight="1">
      <c r="A3" s="561"/>
      <c r="B3" s="563"/>
      <c r="C3" s="565"/>
      <c r="D3" s="309" t="s">
        <v>196</v>
      </c>
      <c r="E3" s="309" t="s">
        <v>197</v>
      </c>
      <c r="F3" s="309" t="s">
        <v>196</v>
      </c>
      <c r="G3" s="309" t="s">
        <v>197</v>
      </c>
      <c r="H3" s="575"/>
    </row>
    <row r="4" spans="1:8" ht="21" customHeight="1">
      <c r="A4" s="561"/>
      <c r="B4" s="563"/>
      <c r="C4" s="309">
        <v>1</v>
      </c>
      <c r="D4" s="309">
        <v>2</v>
      </c>
      <c r="E4" s="309">
        <v>3</v>
      </c>
      <c r="F4" s="309">
        <v>4</v>
      </c>
      <c r="G4" s="309">
        <v>5</v>
      </c>
      <c r="H4" s="312" t="s">
        <v>198</v>
      </c>
    </row>
    <row r="5" spans="1:8" ht="21" customHeight="1">
      <c r="A5" s="306">
        <v>1</v>
      </c>
      <c r="B5" s="311" t="s">
        <v>199</v>
      </c>
      <c r="C5" s="113">
        <f>SUM(C6:C8)</f>
        <v>0</v>
      </c>
      <c r="D5" s="113">
        <f t="shared" ref="D5:H5" si="0">SUM(D6:D8)</f>
        <v>0</v>
      </c>
      <c r="E5" s="113">
        <f t="shared" si="0"/>
        <v>0</v>
      </c>
      <c r="F5" s="113">
        <f t="shared" si="0"/>
        <v>0</v>
      </c>
      <c r="G5" s="113">
        <f t="shared" si="0"/>
        <v>0</v>
      </c>
      <c r="H5" s="114">
        <f t="shared" si="0"/>
        <v>0</v>
      </c>
    </row>
    <row r="6" spans="1:8" ht="21" customHeight="1">
      <c r="A6" s="306">
        <v>2</v>
      </c>
      <c r="B6" s="310" t="s">
        <v>1230</v>
      </c>
      <c r="C6" s="110"/>
      <c r="D6" s="110"/>
      <c r="E6" s="110"/>
      <c r="F6" s="110"/>
      <c r="G6" s="110"/>
      <c r="H6" s="114">
        <f>F6-D6</f>
        <v>0</v>
      </c>
    </row>
    <row r="7" spans="1:8" ht="21" customHeight="1">
      <c r="A7" s="306">
        <v>3</v>
      </c>
      <c r="B7" s="310" t="s">
        <v>200</v>
      </c>
      <c r="C7" s="110"/>
      <c r="D7" s="110"/>
      <c r="E7" s="110"/>
      <c r="F7" s="110"/>
      <c r="G7" s="110"/>
      <c r="H7" s="114">
        <f t="shared" ref="H7:H8" si="1">F7-D7</f>
        <v>0</v>
      </c>
    </row>
    <row r="8" spans="1:8" ht="21" customHeight="1">
      <c r="A8" s="306">
        <v>4</v>
      </c>
      <c r="B8" s="310" t="s">
        <v>201</v>
      </c>
      <c r="C8" s="110"/>
      <c r="D8" s="110"/>
      <c r="E8" s="110"/>
      <c r="F8" s="110"/>
      <c r="G8" s="110"/>
      <c r="H8" s="114">
        <f t="shared" si="1"/>
        <v>0</v>
      </c>
    </row>
    <row r="9" spans="1:8" ht="21" customHeight="1">
      <c r="A9" s="306">
        <v>5</v>
      </c>
      <c r="B9" s="311" t="s">
        <v>202</v>
      </c>
      <c r="C9" s="113">
        <f>SUM(C10:C12)</f>
        <v>0</v>
      </c>
      <c r="D9" s="113">
        <f t="shared" ref="D9:H9" si="2">SUM(D10:D12)</f>
        <v>0</v>
      </c>
      <c r="E9" s="113">
        <f t="shared" si="2"/>
        <v>0</v>
      </c>
      <c r="F9" s="113">
        <f t="shared" si="2"/>
        <v>0</v>
      </c>
      <c r="G9" s="113">
        <f t="shared" si="2"/>
        <v>0</v>
      </c>
      <c r="H9" s="114">
        <f t="shared" si="2"/>
        <v>0</v>
      </c>
    </row>
    <row r="10" spans="1:8" ht="21" customHeight="1">
      <c r="A10" s="306">
        <v>6</v>
      </c>
      <c r="B10" s="310" t="s">
        <v>203</v>
      </c>
      <c r="C10" s="110"/>
      <c r="D10" s="110"/>
      <c r="E10" s="110"/>
      <c r="F10" s="110"/>
      <c r="G10" s="110"/>
      <c r="H10" s="114">
        <f>F10-D10</f>
        <v>0</v>
      </c>
    </row>
    <row r="11" spans="1:8" ht="21" customHeight="1">
      <c r="A11" s="306">
        <v>7</v>
      </c>
      <c r="B11" s="310" t="s">
        <v>204</v>
      </c>
      <c r="C11" s="110"/>
      <c r="D11" s="110"/>
      <c r="E11" s="110"/>
      <c r="F11" s="110"/>
      <c r="G11" s="110"/>
      <c r="H11" s="114">
        <f t="shared" ref="H11:H12" si="3">F11-D11</f>
        <v>0</v>
      </c>
    </row>
    <row r="12" spans="1:8" ht="21" customHeight="1">
      <c r="A12" s="306">
        <v>8</v>
      </c>
      <c r="B12" s="310" t="s">
        <v>205</v>
      </c>
      <c r="C12" s="110"/>
      <c r="D12" s="110"/>
      <c r="E12" s="110"/>
      <c r="F12" s="110"/>
      <c r="G12" s="110"/>
      <c r="H12" s="114">
        <f t="shared" si="3"/>
        <v>0</v>
      </c>
    </row>
    <row r="13" spans="1:8" ht="21" customHeight="1">
      <c r="A13" s="306">
        <v>9</v>
      </c>
      <c r="B13" s="311" t="s">
        <v>206</v>
      </c>
      <c r="C13" s="113">
        <f>SUM(C14:C16)</f>
        <v>0</v>
      </c>
      <c r="D13" s="113">
        <f t="shared" ref="D13:H13" si="4">SUM(D14:D16)</f>
        <v>0</v>
      </c>
      <c r="E13" s="113">
        <f t="shared" si="4"/>
        <v>0</v>
      </c>
      <c r="F13" s="113">
        <f t="shared" si="4"/>
        <v>0</v>
      </c>
      <c r="G13" s="113">
        <f t="shared" si="4"/>
        <v>0</v>
      </c>
      <c r="H13" s="114">
        <f t="shared" si="4"/>
        <v>0</v>
      </c>
    </row>
    <row r="14" spans="1:8" ht="21" customHeight="1">
      <c r="A14" s="306">
        <v>10</v>
      </c>
      <c r="B14" s="310" t="s">
        <v>207</v>
      </c>
      <c r="C14" s="110"/>
      <c r="D14" s="110"/>
      <c r="E14" s="110"/>
      <c r="F14" s="110"/>
      <c r="G14" s="110"/>
      <c r="H14" s="114">
        <f>F14-D14</f>
        <v>0</v>
      </c>
    </row>
    <row r="15" spans="1:8" ht="21" customHeight="1">
      <c r="A15" s="306">
        <v>11</v>
      </c>
      <c r="B15" s="310" t="s">
        <v>208</v>
      </c>
      <c r="C15" s="110"/>
      <c r="D15" s="110"/>
      <c r="E15" s="110"/>
      <c r="F15" s="110"/>
      <c r="G15" s="110"/>
      <c r="H15" s="114">
        <f t="shared" ref="H15:H17" si="5">F15-D15</f>
        <v>0</v>
      </c>
    </row>
    <row r="16" spans="1:8" ht="21" customHeight="1">
      <c r="A16" s="306">
        <v>12</v>
      </c>
      <c r="B16" s="310" t="s">
        <v>209</v>
      </c>
      <c r="C16" s="110"/>
      <c r="D16" s="110"/>
      <c r="E16" s="110"/>
      <c r="F16" s="110"/>
      <c r="G16" s="110"/>
      <c r="H16" s="114">
        <f t="shared" si="5"/>
        <v>0</v>
      </c>
    </row>
    <row r="17" spans="1:9" ht="21" customHeight="1">
      <c r="A17" s="306">
        <v>13</v>
      </c>
      <c r="B17" s="311" t="s">
        <v>210</v>
      </c>
      <c r="C17" s="110"/>
      <c r="D17" s="110"/>
      <c r="E17" s="110"/>
      <c r="F17" s="110"/>
      <c r="G17" s="110"/>
      <c r="H17" s="114">
        <f t="shared" si="5"/>
        <v>0</v>
      </c>
    </row>
    <row r="18" spans="1:9" ht="21" customHeight="1" thickBot="1">
      <c r="A18" s="314">
        <v>14</v>
      </c>
      <c r="B18" s="317" t="s">
        <v>1229</v>
      </c>
      <c r="C18" s="115">
        <f>C5+C9+C13+C17</f>
        <v>0</v>
      </c>
      <c r="D18" s="115">
        <f t="shared" ref="D18:H18" si="6">D5+D9+D13+D17</f>
        <v>0</v>
      </c>
      <c r="E18" s="115">
        <f t="shared" si="6"/>
        <v>0</v>
      </c>
      <c r="F18" s="115">
        <f t="shared" si="6"/>
        <v>0</v>
      </c>
      <c r="G18" s="115">
        <f t="shared" si="6"/>
        <v>0</v>
      </c>
      <c r="H18" s="116">
        <f t="shared" si="6"/>
        <v>0</v>
      </c>
      <c r="I18" s="112"/>
    </row>
  </sheetData>
  <sheetProtection password="CF88" sheet="1" objects="1" scenarios="1"/>
  <mergeCells count="7">
    <mergeCell ref="A1:H1"/>
    <mergeCell ref="A2:A4"/>
    <mergeCell ref="B2:B4"/>
    <mergeCell ref="C2:C3"/>
    <mergeCell ref="D2:E2"/>
    <mergeCell ref="F2:G2"/>
    <mergeCell ref="H2:H3"/>
  </mergeCells>
  <phoneticPr fontId="1" type="noConversion"/>
  <pageMargins left="0.28000000000000003" right="0.22" top="0.75" bottom="0.75" header="0.3" footer="0.3"/>
  <pageSetup paperSize="9"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sheetPr codeName="Sheet11"/>
  <dimension ref="A1:M14"/>
  <sheetViews>
    <sheetView workbookViewId="0">
      <pane xSplit="2" ySplit="4" topLeftCell="C5" activePane="bottomRight" state="frozen"/>
      <selection pane="topRight" activeCell="C1" sqref="C1"/>
      <selection pane="bottomLeft" activeCell="A5" sqref="A5"/>
      <selection pane="bottomRight" activeCell="J15" sqref="J15"/>
    </sheetView>
  </sheetViews>
  <sheetFormatPr defaultRowHeight="20.45" customHeight="1"/>
  <cols>
    <col min="1" max="1" width="5" style="6" customWidth="1"/>
    <col min="2" max="2" width="20.75" style="6" customWidth="1"/>
    <col min="3" max="13" width="12.625" style="6" customWidth="1"/>
    <col min="14" max="16384" width="9" style="6"/>
  </cols>
  <sheetData>
    <row r="1" spans="1:13" ht="27" customHeight="1" thickBot="1">
      <c r="A1" s="551" t="s">
        <v>995</v>
      </c>
      <c r="B1" s="551"/>
      <c r="C1" s="551"/>
      <c r="D1" s="551"/>
      <c r="E1" s="551"/>
      <c r="F1" s="551"/>
      <c r="G1" s="551"/>
      <c r="H1" s="551"/>
      <c r="I1" s="551"/>
      <c r="J1" s="551"/>
      <c r="K1" s="551"/>
      <c r="L1" s="551"/>
      <c r="M1" s="551"/>
    </row>
    <row r="2" spans="1:13" ht="20.45" customHeight="1">
      <c r="A2" s="576" t="s">
        <v>1</v>
      </c>
      <c r="B2" s="564" t="s">
        <v>3</v>
      </c>
      <c r="C2" s="562" t="s">
        <v>212</v>
      </c>
      <c r="D2" s="562"/>
      <c r="E2" s="562"/>
      <c r="F2" s="562" t="s">
        <v>213</v>
      </c>
      <c r="G2" s="562"/>
      <c r="H2" s="562"/>
      <c r="I2" s="562"/>
      <c r="J2" s="562"/>
      <c r="K2" s="562"/>
      <c r="L2" s="562"/>
      <c r="M2" s="574" t="s">
        <v>166</v>
      </c>
    </row>
    <row r="3" spans="1:13" ht="44.65" customHeight="1">
      <c r="A3" s="577"/>
      <c r="B3" s="565"/>
      <c r="C3" s="309" t="s">
        <v>123</v>
      </c>
      <c r="D3" s="309" t="s">
        <v>124</v>
      </c>
      <c r="E3" s="309" t="s">
        <v>166</v>
      </c>
      <c r="F3" s="309" t="s">
        <v>214</v>
      </c>
      <c r="G3" s="309" t="s">
        <v>215</v>
      </c>
      <c r="H3" s="309" t="s">
        <v>216</v>
      </c>
      <c r="I3" s="309" t="s">
        <v>217</v>
      </c>
      <c r="J3" s="309" t="s">
        <v>218</v>
      </c>
      <c r="K3" s="309" t="s">
        <v>219</v>
      </c>
      <c r="L3" s="309" t="s">
        <v>166</v>
      </c>
      <c r="M3" s="575"/>
    </row>
    <row r="4" spans="1:13" ht="26.45" customHeight="1">
      <c r="A4" s="577"/>
      <c r="B4" s="565"/>
      <c r="C4" s="308">
        <v>1</v>
      </c>
      <c r="D4" s="308">
        <v>2</v>
      </c>
      <c r="E4" s="308" t="s">
        <v>220</v>
      </c>
      <c r="F4" s="308">
        <v>4</v>
      </c>
      <c r="G4" s="308">
        <v>5</v>
      </c>
      <c r="H4" s="308">
        <v>6</v>
      </c>
      <c r="I4" s="308">
        <v>7</v>
      </c>
      <c r="J4" s="309" t="s">
        <v>221</v>
      </c>
      <c r="K4" s="309" t="s">
        <v>222</v>
      </c>
      <c r="L4" s="309" t="s">
        <v>223</v>
      </c>
      <c r="M4" s="90" t="s">
        <v>224</v>
      </c>
    </row>
    <row r="5" spans="1:13" ht="22.5" customHeight="1">
      <c r="A5" s="306">
        <v>1</v>
      </c>
      <c r="B5" s="311" t="s">
        <v>1231</v>
      </c>
      <c r="C5" s="319"/>
      <c r="D5" s="319"/>
      <c r="E5" s="118">
        <f>D5-C5</f>
        <v>0</v>
      </c>
      <c r="F5" s="319"/>
      <c r="G5" s="319"/>
      <c r="H5" s="319"/>
      <c r="I5" s="319"/>
      <c r="J5" s="118">
        <f>F5-H5</f>
        <v>0</v>
      </c>
      <c r="K5" s="118">
        <f>G5-I5</f>
        <v>0</v>
      </c>
      <c r="L5" s="118">
        <f>K5-J5</f>
        <v>0</v>
      </c>
      <c r="M5" s="119">
        <f>E5+L5</f>
        <v>0</v>
      </c>
    </row>
    <row r="6" spans="1:13" ht="22.5" customHeight="1">
      <c r="A6" s="306">
        <v>2</v>
      </c>
      <c r="B6" s="311" t="s">
        <v>225</v>
      </c>
      <c r="C6" s="319"/>
      <c r="D6" s="319"/>
      <c r="E6" s="118">
        <f>D6-C6</f>
        <v>0</v>
      </c>
      <c r="F6" s="319"/>
      <c r="G6" s="319"/>
      <c r="H6" s="319"/>
      <c r="I6" s="319"/>
      <c r="J6" s="118">
        <f t="shared" ref="J6:J13" si="0">F6-H6</f>
        <v>0</v>
      </c>
      <c r="K6" s="118">
        <f t="shared" ref="K6:K13" si="1">G6-I6</f>
        <v>0</v>
      </c>
      <c r="L6" s="118">
        <f t="shared" ref="L6:L14" si="2">K6-J6</f>
        <v>0</v>
      </c>
      <c r="M6" s="119">
        <f t="shared" ref="M6:M14" si="3">E6+L6</f>
        <v>0</v>
      </c>
    </row>
    <row r="7" spans="1:13" ht="22.5" customHeight="1">
      <c r="A7" s="306">
        <v>3</v>
      </c>
      <c r="B7" s="313" t="s">
        <v>226</v>
      </c>
      <c r="C7" s="319"/>
      <c r="D7" s="319"/>
      <c r="E7" s="118">
        <f t="shared" ref="E7:E13" si="4">D7-C7</f>
        <v>0</v>
      </c>
      <c r="F7" s="319"/>
      <c r="G7" s="319"/>
      <c r="H7" s="319"/>
      <c r="I7" s="319"/>
      <c r="J7" s="118">
        <f t="shared" si="0"/>
        <v>0</v>
      </c>
      <c r="K7" s="118">
        <f t="shared" si="1"/>
        <v>0</v>
      </c>
      <c r="L7" s="118">
        <f t="shared" si="2"/>
        <v>0</v>
      </c>
      <c r="M7" s="119">
        <f t="shared" si="3"/>
        <v>0</v>
      </c>
    </row>
    <row r="8" spans="1:13" ht="22.5" customHeight="1">
      <c r="A8" s="306">
        <v>4</v>
      </c>
      <c r="B8" s="311" t="s">
        <v>227</v>
      </c>
      <c r="C8" s="319"/>
      <c r="D8" s="319"/>
      <c r="E8" s="118">
        <f t="shared" si="4"/>
        <v>0</v>
      </c>
      <c r="F8" s="319"/>
      <c r="G8" s="319"/>
      <c r="H8" s="319"/>
      <c r="I8" s="319"/>
      <c r="J8" s="118">
        <f t="shared" si="0"/>
        <v>0</v>
      </c>
      <c r="K8" s="118">
        <f t="shared" si="1"/>
        <v>0</v>
      </c>
      <c r="L8" s="118">
        <f t="shared" si="2"/>
        <v>0</v>
      </c>
      <c r="M8" s="119">
        <f t="shared" si="3"/>
        <v>0</v>
      </c>
    </row>
    <row r="9" spans="1:13" ht="22.5" customHeight="1">
      <c r="A9" s="306">
        <v>5</v>
      </c>
      <c r="B9" s="311" t="s">
        <v>228</v>
      </c>
      <c r="C9" s="319"/>
      <c r="D9" s="319"/>
      <c r="E9" s="118">
        <f t="shared" si="4"/>
        <v>0</v>
      </c>
      <c r="F9" s="319"/>
      <c r="G9" s="319"/>
      <c r="H9" s="319"/>
      <c r="I9" s="319"/>
      <c r="J9" s="118">
        <f t="shared" si="0"/>
        <v>0</v>
      </c>
      <c r="K9" s="118">
        <f t="shared" si="1"/>
        <v>0</v>
      </c>
      <c r="L9" s="118">
        <f t="shared" si="2"/>
        <v>0</v>
      </c>
      <c r="M9" s="119">
        <f t="shared" si="3"/>
        <v>0</v>
      </c>
    </row>
    <row r="10" spans="1:13" ht="22.5" customHeight="1">
      <c r="A10" s="306">
        <v>6</v>
      </c>
      <c r="B10" s="313" t="s">
        <v>229</v>
      </c>
      <c r="C10" s="319"/>
      <c r="D10" s="319"/>
      <c r="E10" s="118">
        <f t="shared" si="4"/>
        <v>0</v>
      </c>
      <c r="F10" s="319"/>
      <c r="G10" s="319"/>
      <c r="H10" s="319"/>
      <c r="I10" s="319"/>
      <c r="J10" s="118">
        <f t="shared" si="0"/>
        <v>0</v>
      </c>
      <c r="K10" s="118">
        <f t="shared" si="1"/>
        <v>0</v>
      </c>
      <c r="L10" s="118">
        <f t="shared" si="2"/>
        <v>0</v>
      </c>
      <c r="M10" s="119">
        <f t="shared" si="3"/>
        <v>0</v>
      </c>
    </row>
    <row r="11" spans="1:13" ht="22.5" customHeight="1">
      <c r="A11" s="306">
        <v>7</v>
      </c>
      <c r="B11" s="313" t="s">
        <v>230</v>
      </c>
      <c r="C11" s="319"/>
      <c r="D11" s="319"/>
      <c r="E11" s="118">
        <f t="shared" si="4"/>
        <v>0</v>
      </c>
      <c r="F11" s="319"/>
      <c r="G11" s="319"/>
      <c r="H11" s="319"/>
      <c r="I11" s="319"/>
      <c r="J11" s="118">
        <f t="shared" si="0"/>
        <v>0</v>
      </c>
      <c r="K11" s="118">
        <f t="shared" si="1"/>
        <v>0</v>
      </c>
      <c r="L11" s="118">
        <f t="shared" si="2"/>
        <v>0</v>
      </c>
      <c r="M11" s="119">
        <f t="shared" si="3"/>
        <v>0</v>
      </c>
    </row>
    <row r="12" spans="1:13" ht="22.5" customHeight="1">
      <c r="A12" s="306">
        <v>8</v>
      </c>
      <c r="B12" s="313" t="s">
        <v>231</v>
      </c>
      <c r="C12" s="319"/>
      <c r="D12" s="319"/>
      <c r="E12" s="118">
        <f t="shared" si="4"/>
        <v>0</v>
      </c>
      <c r="F12" s="319"/>
      <c r="G12" s="319"/>
      <c r="H12" s="319"/>
      <c r="I12" s="319"/>
      <c r="J12" s="118">
        <f t="shared" si="0"/>
        <v>0</v>
      </c>
      <c r="K12" s="118">
        <f t="shared" si="1"/>
        <v>0</v>
      </c>
      <c r="L12" s="118">
        <f t="shared" si="2"/>
        <v>0</v>
      </c>
      <c r="M12" s="119">
        <f t="shared" si="3"/>
        <v>0</v>
      </c>
    </row>
    <row r="13" spans="1:13" ht="22.5" customHeight="1">
      <c r="A13" s="306">
        <v>9</v>
      </c>
      <c r="B13" s="311" t="s">
        <v>232</v>
      </c>
      <c r="C13" s="319"/>
      <c r="D13" s="319"/>
      <c r="E13" s="118">
        <f t="shared" si="4"/>
        <v>0</v>
      </c>
      <c r="F13" s="319"/>
      <c r="G13" s="319"/>
      <c r="H13" s="319"/>
      <c r="I13" s="319"/>
      <c r="J13" s="118">
        <f t="shared" si="0"/>
        <v>0</v>
      </c>
      <c r="K13" s="118">
        <f t="shared" si="1"/>
        <v>0</v>
      </c>
      <c r="L13" s="118">
        <f t="shared" si="2"/>
        <v>0</v>
      </c>
      <c r="M13" s="119">
        <f t="shared" si="3"/>
        <v>0</v>
      </c>
    </row>
    <row r="14" spans="1:13" ht="22.5" customHeight="1" thickBot="1">
      <c r="A14" s="314">
        <v>10</v>
      </c>
      <c r="B14" s="317" t="s">
        <v>233</v>
      </c>
      <c r="C14" s="120">
        <f>SUM(C5:C13)</f>
        <v>0</v>
      </c>
      <c r="D14" s="120">
        <f>SUM(D5:D13)</f>
        <v>0</v>
      </c>
      <c r="E14" s="120">
        <f>SUM(E5:E13)</f>
        <v>0</v>
      </c>
      <c r="F14" s="120">
        <f t="shared" ref="F14:I14" si="5">SUM(F5:F13)</f>
        <v>0</v>
      </c>
      <c r="G14" s="120">
        <f t="shared" si="5"/>
        <v>0</v>
      </c>
      <c r="H14" s="120">
        <f t="shared" si="5"/>
        <v>0</v>
      </c>
      <c r="I14" s="120">
        <f t="shared" si="5"/>
        <v>0</v>
      </c>
      <c r="J14" s="120">
        <f>SUM(J5:J13)</f>
        <v>0</v>
      </c>
      <c r="K14" s="120">
        <f>SUM(K5:K13)</f>
        <v>0</v>
      </c>
      <c r="L14" s="120">
        <f t="shared" si="2"/>
        <v>0</v>
      </c>
      <c r="M14" s="121">
        <f t="shared" si="3"/>
        <v>0</v>
      </c>
    </row>
  </sheetData>
  <sheetProtection password="CF88" sheet="1" objects="1" scenarios="1"/>
  <mergeCells count="6">
    <mergeCell ref="A1:M1"/>
    <mergeCell ref="A2:A4"/>
    <mergeCell ref="B2:B4"/>
    <mergeCell ref="C2:E2"/>
    <mergeCell ref="F2:L2"/>
    <mergeCell ref="M2:M3"/>
  </mergeCells>
  <phoneticPr fontId="1" type="noConversion"/>
  <pageMargins left="0.7" right="0.39"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C42"/>
  <sheetViews>
    <sheetView workbookViewId="0">
      <pane xSplit="1" ySplit="4" topLeftCell="B8" activePane="bottomRight" state="frozen"/>
      <selection activeCell="U19" sqref="U19"/>
      <selection pane="topRight" activeCell="U19" sqref="U19"/>
      <selection pane="bottomLeft" activeCell="U19" sqref="U19"/>
      <selection pane="bottomRight" activeCell="H29" sqref="H29"/>
    </sheetView>
  </sheetViews>
  <sheetFormatPr defaultRowHeight="13.5"/>
  <cols>
    <col min="1" max="1" width="42.75" style="386" customWidth="1"/>
    <col min="2" max="2" width="19.25" style="6" customWidth="1"/>
    <col min="3" max="3" width="20.375" style="6" customWidth="1"/>
    <col min="4" max="16384" width="9" style="6"/>
  </cols>
  <sheetData>
    <row r="1" spans="1:3" ht="19.5" customHeight="1">
      <c r="A1" s="461" t="s">
        <v>1176</v>
      </c>
      <c r="B1" s="462"/>
      <c r="C1" s="462"/>
    </row>
    <row r="2" spans="1:3" ht="15.75" customHeight="1">
      <c r="A2" s="387"/>
      <c r="B2" s="324"/>
      <c r="C2" s="388" t="s">
        <v>1175</v>
      </c>
    </row>
    <row r="3" spans="1:3" ht="14.25" customHeight="1">
      <c r="A3" s="375" t="s">
        <v>1177</v>
      </c>
      <c r="B3" s="376" t="s">
        <v>1178</v>
      </c>
      <c r="C3" s="388" t="s">
        <v>1089</v>
      </c>
    </row>
    <row r="4" spans="1:3" ht="16.5" customHeight="1">
      <c r="A4" s="389" t="s">
        <v>40</v>
      </c>
      <c r="B4" s="390" t="s">
        <v>1099</v>
      </c>
      <c r="C4" s="390" t="s">
        <v>1100</v>
      </c>
    </row>
    <row r="5" spans="1:3" ht="16.5" customHeight="1">
      <c r="A5" s="391" t="s">
        <v>1179</v>
      </c>
      <c r="B5" s="377"/>
      <c r="C5" s="377"/>
    </row>
    <row r="6" spans="1:3" ht="16.5" customHeight="1">
      <c r="A6" s="391" t="s">
        <v>1180</v>
      </c>
      <c r="B6" s="377"/>
      <c r="C6" s="377"/>
    </row>
    <row r="7" spans="1:3" ht="16.5" customHeight="1">
      <c r="A7" s="391" t="s">
        <v>1181</v>
      </c>
      <c r="B7" s="377"/>
      <c r="C7" s="377"/>
    </row>
    <row r="8" spans="1:3" ht="16.5" customHeight="1">
      <c r="A8" s="391" t="s">
        <v>1182</v>
      </c>
      <c r="B8" s="377"/>
      <c r="C8" s="377"/>
    </row>
    <row r="9" spans="1:3" ht="16.5" customHeight="1">
      <c r="A9" s="392" t="s">
        <v>1183</v>
      </c>
      <c r="B9" s="377"/>
      <c r="C9" s="377"/>
    </row>
    <row r="10" spans="1:3" ht="16.5" customHeight="1">
      <c r="A10" s="392" t="s">
        <v>1184</v>
      </c>
      <c r="B10" s="377"/>
      <c r="C10" s="377"/>
    </row>
    <row r="11" spans="1:3" ht="16.5" customHeight="1">
      <c r="A11" s="392" t="s">
        <v>1185</v>
      </c>
      <c r="B11" s="377"/>
      <c r="C11" s="377"/>
    </row>
    <row r="12" spans="1:3" ht="16.5" customHeight="1">
      <c r="A12" s="391" t="s">
        <v>1186</v>
      </c>
      <c r="B12" s="378"/>
      <c r="C12" s="378"/>
    </row>
    <row r="13" spans="1:3" ht="16.5" customHeight="1">
      <c r="A13" s="391" t="s">
        <v>1187</v>
      </c>
      <c r="B13" s="377"/>
      <c r="C13" s="377"/>
    </row>
    <row r="14" spans="1:3" ht="16.5" customHeight="1">
      <c r="A14" s="391" t="s">
        <v>1188</v>
      </c>
      <c r="B14" s="377"/>
      <c r="C14" s="377"/>
    </row>
    <row r="15" spans="1:3" ht="16.5" customHeight="1">
      <c r="A15" s="391" t="s">
        <v>1189</v>
      </c>
      <c r="B15" s="377"/>
      <c r="C15" s="377"/>
    </row>
    <row r="16" spans="1:3" ht="16.5" customHeight="1">
      <c r="A16" s="392" t="s">
        <v>1202</v>
      </c>
      <c r="B16" s="377"/>
      <c r="C16" s="377"/>
    </row>
    <row r="17" spans="1:3" ht="16.5" customHeight="1">
      <c r="A17" s="392" t="s">
        <v>1190</v>
      </c>
      <c r="B17" s="395">
        <f>B5-SUM(B6:B11)+B12+B13+B15+B16</f>
        <v>0</v>
      </c>
      <c r="C17" s="395">
        <f>C5-SUM(C6:C11)+C12+C13+C15+C16</f>
        <v>0</v>
      </c>
    </row>
    <row r="18" spans="1:3" ht="16.5" customHeight="1">
      <c r="A18" s="392" t="s">
        <v>1191</v>
      </c>
      <c r="B18" s="377"/>
      <c r="C18" s="377"/>
    </row>
    <row r="19" spans="1:3" ht="16.5" customHeight="1">
      <c r="A19" s="392" t="s">
        <v>1192</v>
      </c>
      <c r="B19" s="377"/>
      <c r="C19" s="377"/>
    </row>
    <row r="20" spans="1:3" ht="16.5" customHeight="1">
      <c r="A20" s="392" t="s">
        <v>1193</v>
      </c>
      <c r="B20" s="395">
        <f>B17+B18-B19</f>
        <v>0</v>
      </c>
      <c r="C20" s="395">
        <f>C17+C18-C19</f>
        <v>0</v>
      </c>
    </row>
    <row r="21" spans="1:3" ht="16.5" customHeight="1">
      <c r="A21" s="392" t="s">
        <v>1194</v>
      </c>
      <c r="B21" s="377"/>
      <c r="C21" s="377"/>
    </row>
    <row r="22" spans="1:3" ht="16.5" customHeight="1">
      <c r="A22" s="392" t="s">
        <v>1195</v>
      </c>
      <c r="B22" s="395">
        <f>B20-B21</f>
        <v>0</v>
      </c>
      <c r="C22" s="395">
        <f>C20-C21</f>
        <v>0</v>
      </c>
    </row>
    <row r="23" spans="1:3" ht="16.5" customHeight="1">
      <c r="A23" s="393" t="s">
        <v>1201</v>
      </c>
      <c r="B23" s="377"/>
      <c r="C23" s="377"/>
    </row>
    <row r="24" spans="1:3" ht="16.5" customHeight="1">
      <c r="A24" s="391" t="s">
        <v>1203</v>
      </c>
      <c r="B24" s="377"/>
      <c r="C24" s="377"/>
    </row>
    <row r="25" spans="1:3" ht="16.5" customHeight="1">
      <c r="A25" s="391" t="s">
        <v>1196</v>
      </c>
      <c r="B25" s="395">
        <f>B22+B23+B24</f>
        <v>0</v>
      </c>
      <c r="C25" s="395">
        <f>C22+C23+C24</f>
        <v>0</v>
      </c>
    </row>
    <row r="26" spans="1:3" ht="16.5" customHeight="1">
      <c r="A26" s="391" t="s">
        <v>1204</v>
      </c>
      <c r="B26" s="377"/>
      <c r="C26" s="377"/>
    </row>
    <row r="27" spans="1:3" ht="16.5" customHeight="1">
      <c r="A27" s="391" t="s">
        <v>1205</v>
      </c>
      <c r="B27" s="377"/>
      <c r="C27" s="377"/>
    </row>
    <row r="28" spans="1:3" ht="28.5" customHeight="1">
      <c r="A28" s="391" t="s">
        <v>1206</v>
      </c>
      <c r="B28" s="377"/>
      <c r="C28" s="377"/>
    </row>
    <row r="29" spans="1:3" ht="16.5" customHeight="1">
      <c r="A29" s="391" t="s">
        <v>1207</v>
      </c>
      <c r="B29" s="377"/>
      <c r="C29" s="377"/>
    </row>
    <row r="30" spans="1:3" ht="16.5" customHeight="1">
      <c r="A30" s="393" t="s">
        <v>1208</v>
      </c>
      <c r="B30" s="377"/>
      <c r="C30" s="377"/>
    </row>
    <row r="31" spans="1:3" ht="27" customHeight="1">
      <c r="A31" s="391" t="s">
        <v>1209</v>
      </c>
      <c r="B31" s="377"/>
      <c r="C31" s="377"/>
    </row>
    <row r="32" spans="1:3" ht="16.5" customHeight="1">
      <c r="A32" s="391" t="s">
        <v>1210</v>
      </c>
      <c r="B32" s="377"/>
      <c r="C32" s="377"/>
    </row>
    <row r="33" spans="1:3" ht="16.5" customHeight="1">
      <c r="A33" s="394" t="s">
        <v>1211</v>
      </c>
      <c r="B33" s="379"/>
      <c r="C33" s="379"/>
    </row>
    <row r="34" spans="1:3" ht="16.5" customHeight="1">
      <c r="A34" s="391" t="s">
        <v>1212</v>
      </c>
      <c r="B34" s="380"/>
      <c r="C34" s="380"/>
    </row>
    <row r="35" spans="1:3" ht="16.5" customHeight="1">
      <c r="A35" s="391" t="s">
        <v>1213</v>
      </c>
      <c r="B35" s="380"/>
      <c r="C35" s="380"/>
    </row>
    <row r="36" spans="1:3" ht="16.5" customHeight="1">
      <c r="A36" s="391" t="s">
        <v>1214</v>
      </c>
      <c r="B36" s="380"/>
      <c r="C36" s="380"/>
    </row>
    <row r="37" spans="1:3" ht="16.5" customHeight="1">
      <c r="A37" s="391" t="s">
        <v>1197</v>
      </c>
      <c r="B37" s="380"/>
      <c r="C37" s="380"/>
    </row>
    <row r="38" spans="1:3" ht="16.5" customHeight="1">
      <c r="A38" s="391" t="s">
        <v>1198</v>
      </c>
      <c r="B38" s="380"/>
      <c r="C38" s="380"/>
    </row>
    <row r="39" spans="1:3" ht="16.5" customHeight="1">
      <c r="A39" s="393" t="s">
        <v>1199</v>
      </c>
      <c r="B39" s="380"/>
      <c r="C39" s="380"/>
    </row>
    <row r="40" spans="1:3" ht="16.5" customHeight="1">
      <c r="A40" s="391" t="s">
        <v>1200</v>
      </c>
      <c r="B40" s="380"/>
      <c r="C40" s="380"/>
    </row>
    <row r="41" spans="1:3">
      <c r="A41" s="381"/>
      <c r="B41" s="382"/>
      <c r="C41" s="382"/>
    </row>
    <row r="42" spans="1:3">
      <c r="A42" s="383" t="s">
        <v>1101</v>
      </c>
      <c r="B42" s="384" t="s">
        <v>1102</v>
      </c>
      <c r="C42" s="385"/>
    </row>
  </sheetData>
  <sheetProtection password="CF88" sheet="1" objects="1" scenarios="1"/>
  <mergeCells count="1">
    <mergeCell ref="A1:C1"/>
  </mergeCells>
  <phoneticPr fontId="1"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12"/>
  <dimension ref="A1:P11"/>
  <sheetViews>
    <sheetView workbookViewId="0">
      <pane xSplit="2" ySplit="4" topLeftCell="C5" activePane="bottomRight" state="frozen"/>
      <selection pane="topRight" activeCell="C1" sqref="C1"/>
      <selection pane="bottomLeft" activeCell="A5" sqref="A5"/>
      <selection pane="bottomRight" activeCell="J15" sqref="J14:J15"/>
    </sheetView>
  </sheetViews>
  <sheetFormatPr defaultRowHeight="13.5"/>
  <cols>
    <col min="1" max="1" width="4" style="6" customWidth="1"/>
    <col min="2" max="2" width="14" style="6" customWidth="1"/>
    <col min="3" max="3" width="8" style="6" customWidth="1"/>
    <col min="4" max="4" width="10.125" style="6" customWidth="1"/>
    <col min="5" max="11" width="11" style="6" customWidth="1"/>
    <col min="12" max="12" width="10.5" style="6" customWidth="1"/>
    <col min="13" max="13" width="9.625" style="6" customWidth="1"/>
    <col min="14" max="14" width="12.125" style="6" customWidth="1"/>
    <col min="15" max="15" width="10.125" style="6" customWidth="1"/>
    <col min="16" max="16" width="11.375" style="6" customWidth="1"/>
    <col min="17" max="16384" width="9" style="6"/>
  </cols>
  <sheetData>
    <row r="1" spans="1:16" ht="27" customHeight="1" thickBot="1">
      <c r="A1" s="551" t="s">
        <v>1274</v>
      </c>
      <c r="B1" s="551"/>
      <c r="C1" s="551"/>
      <c r="D1" s="551"/>
      <c r="E1" s="551"/>
      <c r="F1" s="551"/>
      <c r="G1" s="551"/>
      <c r="H1" s="551"/>
      <c r="I1" s="551"/>
      <c r="J1" s="551"/>
      <c r="K1" s="551"/>
      <c r="L1" s="551"/>
      <c r="M1" s="551"/>
      <c r="N1" s="551"/>
      <c r="O1" s="551"/>
      <c r="P1" s="551"/>
    </row>
    <row r="2" spans="1:16" ht="25.9" customHeight="1">
      <c r="A2" s="576" t="s">
        <v>992</v>
      </c>
      <c r="B2" s="562" t="s">
        <v>40</v>
      </c>
      <c r="C2" s="562" t="s">
        <v>235</v>
      </c>
      <c r="D2" s="564" t="s">
        <v>236</v>
      </c>
      <c r="E2" s="578" t="s">
        <v>237</v>
      </c>
      <c r="F2" s="579"/>
      <c r="G2" s="564" t="s">
        <v>238</v>
      </c>
      <c r="H2" s="564"/>
      <c r="I2" s="564"/>
      <c r="J2" s="564"/>
      <c r="K2" s="564"/>
      <c r="L2" s="564" t="s">
        <v>239</v>
      </c>
      <c r="M2" s="564"/>
      <c r="N2" s="564" t="s">
        <v>240</v>
      </c>
      <c r="O2" s="564"/>
      <c r="P2" s="574"/>
    </row>
    <row r="3" spans="1:16" ht="41.25" customHeight="1">
      <c r="A3" s="561"/>
      <c r="B3" s="563"/>
      <c r="C3" s="563"/>
      <c r="D3" s="565"/>
      <c r="E3" s="343" t="s">
        <v>41</v>
      </c>
      <c r="F3" s="347" t="s">
        <v>241</v>
      </c>
      <c r="G3" s="346" t="s">
        <v>242</v>
      </c>
      <c r="H3" s="354" t="s">
        <v>1232</v>
      </c>
      <c r="I3" s="346" t="s">
        <v>244</v>
      </c>
      <c r="J3" s="346" t="s">
        <v>245</v>
      </c>
      <c r="K3" s="346" t="s">
        <v>246</v>
      </c>
      <c r="L3" s="346" t="s">
        <v>247</v>
      </c>
      <c r="M3" s="347" t="s">
        <v>248</v>
      </c>
      <c r="N3" s="343" t="s">
        <v>249</v>
      </c>
      <c r="O3" s="125" t="s">
        <v>250</v>
      </c>
      <c r="P3" s="344" t="s">
        <v>251</v>
      </c>
    </row>
    <row r="4" spans="1:16" ht="17.25" customHeight="1">
      <c r="A4" s="561"/>
      <c r="B4" s="563"/>
      <c r="C4" s="346">
        <v>1</v>
      </c>
      <c r="D4" s="346">
        <v>2</v>
      </c>
      <c r="E4" s="346">
        <v>3</v>
      </c>
      <c r="F4" s="346">
        <v>4</v>
      </c>
      <c r="G4" s="346">
        <v>5</v>
      </c>
      <c r="H4" s="346">
        <v>6</v>
      </c>
      <c r="I4" s="346">
        <v>7</v>
      </c>
      <c r="J4" s="346">
        <v>8</v>
      </c>
      <c r="K4" s="346">
        <v>9</v>
      </c>
      <c r="L4" s="346">
        <v>10</v>
      </c>
      <c r="M4" s="346">
        <v>11</v>
      </c>
      <c r="N4" s="346">
        <v>12</v>
      </c>
      <c r="O4" s="346">
        <v>13</v>
      </c>
      <c r="P4" s="90">
        <v>14</v>
      </c>
    </row>
    <row r="5" spans="1:16" ht="23.65" customHeight="1">
      <c r="A5" s="345">
        <v>1</v>
      </c>
      <c r="B5" s="346" t="s">
        <v>242</v>
      </c>
      <c r="C5" s="122"/>
      <c r="D5" s="356"/>
      <c r="E5" s="356"/>
      <c r="F5" s="356"/>
      <c r="G5" s="356"/>
      <c r="H5" s="356"/>
      <c r="I5" s="356"/>
      <c r="J5" s="356"/>
      <c r="K5" s="356"/>
      <c r="L5" s="356"/>
      <c r="M5" s="356"/>
      <c r="N5" s="357">
        <f>E5-SUM(G5:L5)</f>
        <v>0</v>
      </c>
      <c r="O5" s="356"/>
      <c r="P5" s="358">
        <f>N5-O5</f>
        <v>0</v>
      </c>
    </row>
    <row r="6" spans="1:16" ht="23.65" customHeight="1">
      <c r="A6" s="345">
        <v>2</v>
      </c>
      <c r="B6" s="346" t="s">
        <v>243</v>
      </c>
      <c r="C6" s="122"/>
      <c r="D6" s="356"/>
      <c r="E6" s="356"/>
      <c r="F6" s="356"/>
      <c r="G6" s="122" t="s">
        <v>1275</v>
      </c>
      <c r="H6" s="356"/>
      <c r="I6" s="356"/>
      <c r="J6" s="356"/>
      <c r="K6" s="356"/>
      <c r="L6" s="356"/>
      <c r="M6" s="356"/>
      <c r="N6" s="357">
        <f>E6-SUM(H6:L6)</f>
        <v>0</v>
      </c>
      <c r="O6" s="356"/>
      <c r="P6" s="358">
        <f t="shared" ref="P6:P10" si="0">N6-O6</f>
        <v>0</v>
      </c>
    </row>
    <row r="7" spans="1:16" ht="23.65" customHeight="1">
      <c r="A7" s="345">
        <v>3</v>
      </c>
      <c r="B7" s="346" t="s">
        <v>244</v>
      </c>
      <c r="C7" s="122"/>
      <c r="D7" s="356"/>
      <c r="E7" s="356"/>
      <c r="F7" s="356"/>
      <c r="G7" s="122" t="s">
        <v>96</v>
      </c>
      <c r="H7" s="122" t="s">
        <v>96</v>
      </c>
      <c r="I7" s="356"/>
      <c r="J7" s="356"/>
      <c r="K7" s="356"/>
      <c r="L7" s="356"/>
      <c r="M7" s="356"/>
      <c r="N7" s="357">
        <f>E7-SUM(I7:L7)</f>
        <v>0</v>
      </c>
      <c r="O7" s="356"/>
      <c r="P7" s="358">
        <f t="shared" si="0"/>
        <v>0</v>
      </c>
    </row>
    <row r="8" spans="1:16" ht="23.65" customHeight="1">
      <c r="A8" s="345">
        <v>4</v>
      </c>
      <c r="B8" s="346" t="s">
        <v>245</v>
      </c>
      <c r="C8" s="122"/>
      <c r="D8" s="356"/>
      <c r="E8" s="356"/>
      <c r="F8" s="356"/>
      <c r="G8" s="122" t="s">
        <v>96</v>
      </c>
      <c r="H8" s="122" t="s">
        <v>96</v>
      </c>
      <c r="I8" s="122" t="s">
        <v>1273</v>
      </c>
      <c r="J8" s="356"/>
      <c r="K8" s="356"/>
      <c r="L8" s="356"/>
      <c r="M8" s="356"/>
      <c r="N8" s="357">
        <f>E8-SUM(J8:L8)</f>
        <v>0</v>
      </c>
      <c r="O8" s="356"/>
      <c r="P8" s="358">
        <f t="shared" si="0"/>
        <v>0</v>
      </c>
    </row>
    <row r="9" spans="1:16" ht="23.65" customHeight="1">
      <c r="A9" s="345">
        <v>5</v>
      </c>
      <c r="B9" s="346" t="s">
        <v>246</v>
      </c>
      <c r="C9" s="122"/>
      <c r="D9" s="356"/>
      <c r="E9" s="356"/>
      <c r="F9" s="356"/>
      <c r="G9" s="122" t="s">
        <v>96</v>
      </c>
      <c r="H9" s="122" t="s">
        <v>96</v>
      </c>
      <c r="I9" s="122" t="s">
        <v>1275</v>
      </c>
      <c r="J9" s="122" t="s">
        <v>96</v>
      </c>
      <c r="K9" s="356"/>
      <c r="L9" s="356"/>
      <c r="M9" s="356"/>
      <c r="N9" s="357">
        <f>E9-SUM(K9:L9)</f>
        <v>0</v>
      </c>
      <c r="O9" s="356"/>
      <c r="P9" s="358">
        <f t="shared" si="0"/>
        <v>0</v>
      </c>
    </row>
    <row r="10" spans="1:16" ht="23.65" customHeight="1">
      <c r="A10" s="345">
        <v>6</v>
      </c>
      <c r="B10" s="346" t="s">
        <v>252</v>
      </c>
      <c r="C10" s="122"/>
      <c r="D10" s="356"/>
      <c r="E10" s="356"/>
      <c r="F10" s="356"/>
      <c r="G10" s="122" t="s">
        <v>96</v>
      </c>
      <c r="H10" s="122" t="s">
        <v>96</v>
      </c>
      <c r="I10" s="122" t="s">
        <v>96</v>
      </c>
      <c r="J10" s="122" t="s">
        <v>96</v>
      </c>
      <c r="K10" s="122" t="s">
        <v>96</v>
      </c>
      <c r="L10" s="356"/>
      <c r="M10" s="356"/>
      <c r="N10" s="357">
        <f>E10-L10</f>
        <v>0</v>
      </c>
      <c r="O10" s="356"/>
      <c r="P10" s="358">
        <f t="shared" si="0"/>
        <v>0</v>
      </c>
    </row>
    <row r="11" spans="1:16" ht="23.25" customHeight="1" thickBot="1">
      <c r="A11" s="348">
        <v>7</v>
      </c>
      <c r="B11" s="127" t="s">
        <v>253</v>
      </c>
      <c r="C11" s="128" t="s">
        <v>96</v>
      </c>
      <c r="D11" s="351">
        <f>SUM(D5:D10)</f>
        <v>0</v>
      </c>
      <c r="E11" s="351">
        <f t="shared" ref="E11:F11" si="1">SUM(E5:E10)</f>
        <v>0</v>
      </c>
      <c r="F11" s="351">
        <f t="shared" si="1"/>
        <v>0</v>
      </c>
      <c r="G11" s="352" t="s">
        <v>96</v>
      </c>
      <c r="H11" s="352" t="s">
        <v>96</v>
      </c>
      <c r="I11" s="352" t="s">
        <v>96</v>
      </c>
      <c r="J11" s="352" t="s">
        <v>96</v>
      </c>
      <c r="K11" s="352" t="s">
        <v>96</v>
      </c>
      <c r="L11" s="351">
        <f>SUM(L5:L10)</f>
        <v>0</v>
      </c>
      <c r="M11" s="351">
        <f t="shared" ref="M11:P11" si="2">SUM(M5:M10)</f>
        <v>0</v>
      </c>
      <c r="N11" s="351">
        <f t="shared" si="2"/>
        <v>0</v>
      </c>
      <c r="O11" s="351">
        <f t="shared" si="2"/>
        <v>0</v>
      </c>
      <c r="P11" s="351">
        <f t="shared" si="2"/>
        <v>0</v>
      </c>
    </row>
  </sheetData>
  <sheetProtection password="CF88" sheet="1" objects="1" scenarios="1"/>
  <mergeCells count="9">
    <mergeCell ref="L2:M2"/>
    <mergeCell ref="N2:P2"/>
    <mergeCell ref="A1:P1"/>
    <mergeCell ref="A2:A4"/>
    <mergeCell ref="B2:B4"/>
    <mergeCell ref="C2:C3"/>
    <mergeCell ref="D2:D3"/>
    <mergeCell ref="E2:F2"/>
    <mergeCell ref="G2:K2"/>
  </mergeCells>
  <phoneticPr fontId="1" type="noConversion"/>
  <pageMargins left="0.45" right="0.31" top="0.75" bottom="0.75" header="0.3" footer="0.3"/>
  <pageSetup paperSize="9" orientation="landscape" verticalDpi="0" r:id="rId1"/>
  <drawing r:id="rId2"/>
  <legacyDrawing r:id="rId3"/>
</worksheet>
</file>

<file path=xl/worksheets/sheet21.xml><?xml version="1.0" encoding="utf-8"?>
<worksheet xmlns="http://schemas.openxmlformats.org/spreadsheetml/2006/main" xmlns:r="http://schemas.openxmlformats.org/officeDocument/2006/relationships">
  <sheetPr codeName="Sheet13"/>
  <dimension ref="A1:I16"/>
  <sheetViews>
    <sheetView workbookViewId="0">
      <pane xSplit="2" ySplit="3" topLeftCell="C4" activePane="bottomRight" state="frozen"/>
      <selection activeCell="U19" sqref="U19"/>
      <selection pane="topRight" activeCell="U19" sqref="U19"/>
      <selection pane="bottomLeft" activeCell="U19" sqref="U19"/>
      <selection pane="bottomRight" activeCell="D10" sqref="D10"/>
    </sheetView>
  </sheetViews>
  <sheetFormatPr defaultRowHeight="13.5"/>
  <cols>
    <col min="1" max="1" width="4" style="6" customWidth="1"/>
    <col min="2" max="2" width="46.125" style="6" customWidth="1"/>
    <col min="3" max="3" width="12.375" style="6" customWidth="1"/>
    <col min="4" max="4" width="12.25" style="6" customWidth="1"/>
    <col min="5" max="5" width="14.125" style="6" customWidth="1"/>
    <col min="6" max="6" width="13.25" style="6" customWidth="1"/>
    <col min="7" max="7" width="12" style="6" customWidth="1"/>
    <col min="8" max="8" width="14.25" style="6" customWidth="1"/>
    <col min="9" max="9" width="17.375" style="6" customWidth="1"/>
    <col min="10" max="16384" width="9" style="6"/>
  </cols>
  <sheetData>
    <row r="1" spans="1:9" ht="27.75" customHeight="1" thickBot="1">
      <c r="A1" s="554" t="s">
        <v>1243</v>
      </c>
      <c r="B1" s="554"/>
      <c r="C1" s="554"/>
      <c r="D1" s="554"/>
      <c r="E1" s="554"/>
      <c r="F1" s="554"/>
      <c r="G1" s="554"/>
      <c r="H1" s="554"/>
      <c r="I1" s="554"/>
    </row>
    <row r="2" spans="1:9" ht="27.75" customHeight="1">
      <c r="A2" s="580" t="s">
        <v>1</v>
      </c>
      <c r="B2" s="564" t="s">
        <v>40</v>
      </c>
      <c r="C2" s="135" t="s">
        <v>123</v>
      </c>
      <c r="D2" s="135" t="s">
        <v>255</v>
      </c>
      <c r="E2" s="135" t="s">
        <v>256</v>
      </c>
      <c r="F2" s="135" t="s">
        <v>257</v>
      </c>
      <c r="G2" s="135" t="s">
        <v>124</v>
      </c>
      <c r="H2" s="135" t="s">
        <v>166</v>
      </c>
      <c r="I2" s="136" t="s">
        <v>998</v>
      </c>
    </row>
    <row r="3" spans="1:9" ht="23.45" customHeight="1">
      <c r="A3" s="581"/>
      <c r="B3" s="565"/>
      <c r="C3" s="124">
        <v>1</v>
      </c>
      <c r="D3" s="124">
        <v>2</v>
      </c>
      <c r="E3" s="124">
        <v>3</v>
      </c>
      <c r="F3" s="124">
        <v>4</v>
      </c>
      <c r="G3" s="124">
        <v>5</v>
      </c>
      <c r="H3" s="124" t="s">
        <v>258</v>
      </c>
      <c r="I3" s="126" t="s">
        <v>259</v>
      </c>
    </row>
    <row r="4" spans="1:9" ht="23.45" customHeight="1">
      <c r="A4" s="131">
        <v>1</v>
      </c>
      <c r="B4" s="100" t="s">
        <v>260</v>
      </c>
      <c r="C4" s="132"/>
      <c r="D4" s="132"/>
      <c r="E4" s="140" t="s">
        <v>1233</v>
      </c>
      <c r="F4" s="140" t="s">
        <v>96</v>
      </c>
      <c r="G4" s="132"/>
      <c r="H4" s="139">
        <f>C4-G4</f>
        <v>0</v>
      </c>
      <c r="I4" s="145" t="s">
        <v>96</v>
      </c>
    </row>
    <row r="5" spans="1:9" ht="23.45" customHeight="1">
      <c r="A5" s="131">
        <v>2</v>
      </c>
      <c r="B5" s="98" t="s">
        <v>997</v>
      </c>
      <c r="C5" s="132"/>
      <c r="D5" s="132"/>
      <c r="E5" s="140" t="s">
        <v>96</v>
      </c>
      <c r="F5" s="140" t="s">
        <v>96</v>
      </c>
      <c r="G5" s="139">
        <f>MIN(C5,D5)</f>
        <v>0</v>
      </c>
      <c r="H5" s="139">
        <f t="shared" ref="H5:H12" si="0">C5-G5</f>
        <v>0</v>
      </c>
      <c r="I5" s="145" t="s">
        <v>96</v>
      </c>
    </row>
    <row r="6" spans="1:9" ht="23.45" customHeight="1">
      <c r="A6" s="131">
        <v>3</v>
      </c>
      <c r="B6" s="100" t="s">
        <v>261</v>
      </c>
      <c r="C6" s="132"/>
      <c r="D6" s="132"/>
      <c r="E6" s="141">
        <v>0.14000000000000001</v>
      </c>
      <c r="F6" s="140" t="s">
        <v>96</v>
      </c>
      <c r="G6" s="139">
        <f>IF(C6="",0,MIN(C6,D6,ROUND(G4*E6,2)))</f>
        <v>0</v>
      </c>
      <c r="H6" s="139">
        <f>IF(C6="",0,C6-G6)</f>
        <v>0</v>
      </c>
      <c r="I6" s="145" t="s">
        <v>96</v>
      </c>
    </row>
    <row r="7" spans="1:9" ht="23.45" customHeight="1">
      <c r="A7" s="131">
        <v>4</v>
      </c>
      <c r="B7" s="100" t="s">
        <v>262</v>
      </c>
      <c r="C7" s="139">
        <f>SUM(C8:C9)</f>
        <v>0</v>
      </c>
      <c r="D7" s="139">
        <f>SUM(D8:D9)</f>
        <v>0</v>
      </c>
      <c r="E7" s="140" t="s">
        <v>96</v>
      </c>
      <c r="F7" s="139">
        <f>F8</f>
        <v>0</v>
      </c>
      <c r="G7" s="139">
        <f>SUM(G8:G9)</f>
        <v>0</v>
      </c>
      <c r="H7" s="139">
        <f>IF(C7="",0,C7-G7)</f>
        <v>0</v>
      </c>
      <c r="I7" s="146">
        <f>C7+F7-G7</f>
        <v>0</v>
      </c>
    </row>
    <row r="8" spans="1:9" ht="23.45" customHeight="1">
      <c r="A8" s="131">
        <v>5</v>
      </c>
      <c r="B8" s="98" t="s">
        <v>263</v>
      </c>
      <c r="C8" s="132"/>
      <c r="D8" s="132"/>
      <c r="E8" s="142">
        <v>2.5000000000000001E-2</v>
      </c>
      <c r="F8" s="132"/>
      <c r="G8" s="139">
        <f>IF(C8="",0,MIN(C8+F8,ROUND(G4*E8,2)))</f>
        <v>0</v>
      </c>
      <c r="H8" s="139">
        <f>IF(C8="",0,C8-G8)</f>
        <v>0</v>
      </c>
      <c r="I8" s="146">
        <f>C8+F8-G8</f>
        <v>0</v>
      </c>
    </row>
    <row r="9" spans="1:9" ht="23.45" customHeight="1">
      <c r="A9" s="131">
        <v>6</v>
      </c>
      <c r="B9" s="137" t="s">
        <v>996</v>
      </c>
      <c r="C9" s="132"/>
      <c r="D9" s="132"/>
      <c r="E9" s="141">
        <v>1</v>
      </c>
      <c r="F9" s="140" t="s">
        <v>96</v>
      </c>
      <c r="G9" s="132"/>
      <c r="H9" s="139">
        <f>IF(C9="",0,C9-G9)</f>
        <v>0</v>
      </c>
      <c r="I9" s="145" t="s">
        <v>1275</v>
      </c>
    </row>
    <row r="10" spans="1:9" ht="23.45" customHeight="1">
      <c r="A10" s="131">
        <v>7</v>
      </c>
      <c r="B10" s="100" t="s">
        <v>264</v>
      </c>
      <c r="C10" s="132"/>
      <c r="D10" s="132"/>
      <c r="E10" s="141">
        <v>0.02</v>
      </c>
      <c r="F10" s="140" t="s">
        <v>96</v>
      </c>
      <c r="G10" s="139">
        <f>IF(C10="",0,MIN(G4*E10,C10,D10))</f>
        <v>0</v>
      </c>
      <c r="H10" s="139">
        <f>IF(C10="",0,C10-G10)</f>
        <v>0</v>
      </c>
      <c r="I10" s="145" t="s">
        <v>1275</v>
      </c>
    </row>
    <row r="11" spans="1:9" ht="23.45" customHeight="1">
      <c r="A11" s="131">
        <v>8</v>
      </c>
      <c r="B11" s="100" t="s">
        <v>265</v>
      </c>
      <c r="C11" s="132"/>
      <c r="D11" s="132"/>
      <c r="E11" s="140" t="s">
        <v>96</v>
      </c>
      <c r="F11" s="140" t="s">
        <v>96</v>
      </c>
      <c r="G11" s="139">
        <f>MIN(C11,D11)</f>
        <v>0</v>
      </c>
      <c r="H11" s="139">
        <f t="shared" si="0"/>
        <v>0</v>
      </c>
      <c r="I11" s="145" t="s">
        <v>96</v>
      </c>
    </row>
    <row r="12" spans="1:9" ht="23.45" customHeight="1">
      <c r="A12" s="131">
        <v>9</v>
      </c>
      <c r="B12" s="100" t="s">
        <v>266</v>
      </c>
      <c r="C12" s="132"/>
      <c r="D12" s="132"/>
      <c r="E12" s="140" t="s">
        <v>96</v>
      </c>
      <c r="F12" s="140" t="s">
        <v>96</v>
      </c>
      <c r="G12" s="139">
        <f>MIN(C12,D12)</f>
        <v>0</v>
      </c>
      <c r="H12" s="139">
        <f t="shared" si="0"/>
        <v>0</v>
      </c>
      <c r="I12" s="145" t="s">
        <v>96</v>
      </c>
    </row>
    <row r="13" spans="1:9" ht="23.45" customHeight="1">
      <c r="A13" s="131">
        <v>10</v>
      </c>
      <c r="B13" s="100" t="s">
        <v>267</v>
      </c>
      <c r="C13" s="132"/>
      <c r="D13" s="132"/>
      <c r="E13" s="141">
        <v>0.05</v>
      </c>
      <c r="F13" s="140" t="s">
        <v>96</v>
      </c>
      <c r="G13" s="139">
        <f>IF(C13="",0,MIN(G4*E13,C13,D13))</f>
        <v>0</v>
      </c>
      <c r="H13" s="139">
        <f>IF(C13="",0,C13-G13)</f>
        <v>0</v>
      </c>
      <c r="I13" s="145" t="s">
        <v>96</v>
      </c>
    </row>
    <row r="14" spans="1:9" ht="23.45" customHeight="1">
      <c r="A14" s="131">
        <v>11</v>
      </c>
      <c r="B14" s="100" t="s">
        <v>268</v>
      </c>
      <c r="C14" s="132"/>
      <c r="D14" s="132"/>
      <c r="E14" s="141">
        <v>0.05</v>
      </c>
      <c r="F14" s="140" t="s">
        <v>96</v>
      </c>
      <c r="G14" s="139">
        <f>IF(C14="",0,MIN(G4*E14,C14,D14))</f>
        <v>0</v>
      </c>
      <c r="H14" s="139">
        <f>IF(C14="",0,C14-G14)</f>
        <v>0</v>
      </c>
      <c r="I14" s="145" t="s">
        <v>96</v>
      </c>
    </row>
    <row r="15" spans="1:9" ht="23.45" customHeight="1">
      <c r="A15" s="131">
        <v>12</v>
      </c>
      <c r="B15" s="100" t="s">
        <v>232</v>
      </c>
      <c r="C15" s="132"/>
      <c r="D15" s="132"/>
      <c r="E15" s="140" t="s">
        <v>96</v>
      </c>
      <c r="F15" s="140" t="s">
        <v>96</v>
      </c>
      <c r="G15" s="132"/>
      <c r="H15" s="139">
        <f>IF(C15="",0,C15-G15)</f>
        <v>0</v>
      </c>
      <c r="I15" s="145" t="s">
        <v>96</v>
      </c>
    </row>
    <row r="16" spans="1:9" ht="23.45" customHeight="1" thickBot="1">
      <c r="A16" s="133">
        <v>13</v>
      </c>
      <c r="B16" s="138" t="s">
        <v>269</v>
      </c>
      <c r="C16" s="144">
        <f>C4+C6+C7+C10+C11+C12+C13+C14+C15</f>
        <v>0</v>
      </c>
      <c r="D16" s="144">
        <f>D4+D6+D7+D10+D11+D12+D13+D14+D15</f>
        <v>0</v>
      </c>
      <c r="E16" s="143" t="s">
        <v>96</v>
      </c>
      <c r="F16" s="143"/>
      <c r="G16" s="144">
        <f>G4+G6+G7+G10+G11+G12+G13+G14+G15</f>
        <v>0</v>
      </c>
      <c r="H16" s="144">
        <f t="shared" ref="H16" si="1">H4+H6+H7+H10+H11+H12+H13+H14+H15</f>
        <v>0</v>
      </c>
      <c r="I16" s="144">
        <f>I7</f>
        <v>0</v>
      </c>
    </row>
  </sheetData>
  <sheetProtection password="CF88" sheet="1" objects="1" scenarios="1"/>
  <mergeCells count="3">
    <mergeCell ref="A2:A3"/>
    <mergeCell ref="B2:B3"/>
    <mergeCell ref="A1:I1"/>
  </mergeCells>
  <phoneticPr fontId="1" type="noConversion"/>
  <pageMargins left="0.16" right="0.22" top="0.76" bottom="0.75" header="0.3" footer="0.3"/>
  <pageSetup paperSize="9" orientation="landscape" verticalDpi="0" r:id="rId1"/>
  <drawing r:id="rId2"/>
  <legacyDrawing r:id="rId3"/>
</worksheet>
</file>

<file path=xl/worksheets/sheet22.xml><?xml version="1.0" encoding="utf-8"?>
<worksheet xmlns="http://schemas.openxmlformats.org/spreadsheetml/2006/main" xmlns:r="http://schemas.openxmlformats.org/officeDocument/2006/relationships">
  <sheetPr codeName="Sheet14"/>
  <dimension ref="A1:C15"/>
  <sheetViews>
    <sheetView workbookViewId="0">
      <pane xSplit="2" ySplit="2" topLeftCell="C3" activePane="bottomRight" state="frozen"/>
      <selection pane="topRight" activeCell="C1" sqref="C1"/>
      <selection pane="bottomLeft" activeCell="A3" sqref="A3"/>
      <selection pane="bottomRight" activeCell="F10" sqref="F10"/>
    </sheetView>
  </sheetViews>
  <sheetFormatPr defaultRowHeight="19.149999999999999" customHeight="1"/>
  <cols>
    <col min="1" max="1" width="6" style="6" customWidth="1"/>
    <col min="2" max="2" width="67.25" style="6" customWidth="1"/>
    <col min="3" max="3" width="17" style="34" customWidth="1"/>
    <col min="4" max="16384" width="9" style="6"/>
  </cols>
  <sheetData>
    <row r="1" spans="1:3" ht="27" customHeight="1" thickBot="1">
      <c r="A1" s="582" t="s">
        <v>946</v>
      </c>
      <c r="B1" s="582"/>
      <c r="C1" s="582"/>
    </row>
    <row r="2" spans="1:3" ht="27.75" customHeight="1">
      <c r="A2" s="148" t="s">
        <v>1</v>
      </c>
      <c r="B2" s="88" t="s">
        <v>40</v>
      </c>
      <c r="C2" s="149" t="s">
        <v>41</v>
      </c>
    </row>
    <row r="3" spans="1:3" ht="27.75" customHeight="1">
      <c r="A3" s="91">
        <v>1</v>
      </c>
      <c r="B3" s="92" t="s">
        <v>271</v>
      </c>
      <c r="C3" s="32"/>
    </row>
    <row r="4" spans="1:3" ht="27.75" customHeight="1">
      <c r="A4" s="91">
        <v>2</v>
      </c>
      <c r="B4" s="99" t="s">
        <v>272</v>
      </c>
      <c r="C4" s="32"/>
    </row>
    <row r="5" spans="1:3" ht="27.75" customHeight="1">
      <c r="A5" s="91">
        <v>3</v>
      </c>
      <c r="B5" s="92" t="s">
        <v>273</v>
      </c>
      <c r="C5" s="152">
        <f>C3-C4</f>
        <v>0</v>
      </c>
    </row>
    <row r="6" spans="1:3" ht="27.75" customHeight="1">
      <c r="A6" s="91">
        <v>4</v>
      </c>
      <c r="B6" s="92" t="s">
        <v>274</v>
      </c>
      <c r="C6" s="32"/>
    </row>
    <row r="7" spans="1:3" ht="27.75" customHeight="1">
      <c r="A7" s="91">
        <v>5</v>
      </c>
      <c r="B7" s="150" t="s">
        <v>275</v>
      </c>
      <c r="C7" s="147"/>
    </row>
    <row r="8" spans="1:3" ht="27.75" customHeight="1">
      <c r="A8" s="91">
        <v>6</v>
      </c>
      <c r="B8" s="92" t="s">
        <v>276</v>
      </c>
      <c r="C8" s="152">
        <f>C6*C7</f>
        <v>0</v>
      </c>
    </row>
    <row r="9" spans="1:3" ht="27.75" customHeight="1">
      <c r="A9" s="91">
        <v>7</v>
      </c>
      <c r="B9" s="92" t="s">
        <v>277</v>
      </c>
      <c r="C9" s="152">
        <f>IF(C5&gt;C8,C5-C8,0)</f>
        <v>0</v>
      </c>
    </row>
    <row r="10" spans="1:3" ht="27.75" customHeight="1">
      <c r="A10" s="91">
        <v>8</v>
      </c>
      <c r="B10" s="150" t="s">
        <v>278</v>
      </c>
      <c r="C10" s="32"/>
    </row>
    <row r="11" spans="1:3" ht="27.75" customHeight="1">
      <c r="A11" s="91">
        <v>9</v>
      </c>
      <c r="B11" s="98" t="s">
        <v>279</v>
      </c>
      <c r="C11" s="152">
        <f>IF(C10&gt;0,IF(C5&gt;C8,0,MIN(C10,C8-C5)),0)</f>
        <v>0</v>
      </c>
    </row>
    <row r="12" spans="1:3" ht="27.75" customHeight="1">
      <c r="A12" s="91">
        <v>10</v>
      </c>
      <c r="B12" s="100" t="s">
        <v>280</v>
      </c>
      <c r="C12" s="32"/>
    </row>
    <row r="13" spans="1:3" ht="27.75" customHeight="1">
      <c r="A13" s="91">
        <v>11</v>
      </c>
      <c r="B13" s="99" t="s">
        <v>281</v>
      </c>
      <c r="C13" s="32"/>
    </row>
    <row r="14" spans="1:3" ht="27.75" customHeight="1">
      <c r="A14" s="91">
        <v>12</v>
      </c>
      <c r="B14" s="100" t="s">
        <v>999</v>
      </c>
      <c r="C14" s="152">
        <f>IF(C5&gt;C8,C4+C5-C8+C12-C13,C4+C12-C13-C11)</f>
        <v>0</v>
      </c>
    </row>
    <row r="15" spans="1:3" ht="27.75" customHeight="1" thickBot="1">
      <c r="A15" s="103">
        <v>13</v>
      </c>
      <c r="B15" s="151" t="s">
        <v>282</v>
      </c>
      <c r="C15" s="153">
        <f>C9+C10-C11</f>
        <v>0</v>
      </c>
    </row>
  </sheetData>
  <sheetProtection password="CF88" sheet="1" objects="1" scenarios="1"/>
  <mergeCells count="1">
    <mergeCell ref="A1:C1"/>
  </mergeCells>
  <phoneticPr fontId="1" type="noConversion"/>
  <pageMargins left="0.7" right="0.22"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sheetPr codeName="Sheet15"/>
  <dimension ref="A1:L11"/>
  <sheetViews>
    <sheetView workbookViewId="0">
      <pane xSplit="2" ySplit="3" topLeftCell="C4" activePane="bottomRight" state="frozen"/>
      <selection pane="topRight" activeCell="C1" sqref="C1"/>
      <selection pane="bottomLeft" activeCell="A4" sqref="A4"/>
      <selection pane="bottomRight" activeCell="B9" sqref="B9"/>
    </sheetView>
  </sheetViews>
  <sheetFormatPr defaultRowHeight="13.5"/>
  <cols>
    <col min="1" max="1" width="9" style="6"/>
    <col min="2" max="2" width="30.75" style="6" bestFit="1" customWidth="1"/>
    <col min="3" max="3" width="14" style="6" customWidth="1"/>
    <col min="4" max="4" width="12.75" style="6" customWidth="1"/>
    <col min="5" max="5" width="11.25" style="6" customWidth="1"/>
    <col min="6" max="6" width="11.75" style="6" customWidth="1"/>
    <col min="7" max="7" width="11.25" style="6" customWidth="1"/>
    <col min="8" max="8" width="11.875" style="6" customWidth="1"/>
    <col min="9" max="9" width="12.75" style="6" customWidth="1"/>
    <col min="10" max="16384" width="9" style="6"/>
  </cols>
  <sheetData>
    <row r="1" spans="1:12" ht="28.5" customHeight="1" thickBot="1">
      <c r="A1" s="554" t="s">
        <v>947</v>
      </c>
      <c r="B1" s="554"/>
      <c r="C1" s="554"/>
      <c r="D1" s="554"/>
      <c r="E1" s="554"/>
      <c r="F1" s="554"/>
      <c r="G1" s="554"/>
      <c r="H1" s="554"/>
      <c r="I1" s="554"/>
    </row>
    <row r="2" spans="1:12" ht="31.5" customHeight="1">
      <c r="A2" s="583" t="s">
        <v>1</v>
      </c>
      <c r="B2" s="585" t="s">
        <v>286</v>
      </c>
      <c r="C2" s="425" t="s">
        <v>123</v>
      </c>
      <c r="D2" s="425" t="s">
        <v>287</v>
      </c>
      <c r="E2" s="425" t="s">
        <v>288</v>
      </c>
      <c r="F2" s="425" t="s">
        <v>124</v>
      </c>
      <c r="G2" s="425" t="s">
        <v>289</v>
      </c>
      <c r="H2" s="425" t="s">
        <v>290</v>
      </c>
      <c r="I2" s="426" t="s">
        <v>291</v>
      </c>
    </row>
    <row r="3" spans="1:12" ht="21" customHeight="1">
      <c r="A3" s="584"/>
      <c r="B3" s="586"/>
      <c r="C3" s="427">
        <v>1</v>
      </c>
      <c r="D3" s="427">
        <v>2</v>
      </c>
      <c r="E3" s="428">
        <v>3</v>
      </c>
      <c r="F3" s="427">
        <v>4</v>
      </c>
      <c r="G3" s="428">
        <v>5</v>
      </c>
      <c r="H3" s="428">
        <v>6</v>
      </c>
      <c r="I3" s="429">
        <v>7</v>
      </c>
    </row>
    <row r="4" spans="1:12" ht="27.95" customHeight="1">
      <c r="A4" s="419">
        <v>1</v>
      </c>
      <c r="B4" s="420" t="s">
        <v>292</v>
      </c>
      <c r="C4" s="155"/>
      <c r="D4" s="427" t="s">
        <v>1220</v>
      </c>
      <c r="E4" s="427" t="s">
        <v>96</v>
      </c>
      <c r="F4" s="427" t="s">
        <v>96</v>
      </c>
      <c r="G4" s="418">
        <f>C4</f>
        <v>0</v>
      </c>
      <c r="H4" s="427" t="s">
        <v>96</v>
      </c>
      <c r="I4" s="429" t="s">
        <v>96</v>
      </c>
    </row>
    <row r="5" spans="1:12" ht="27.95" customHeight="1">
      <c r="A5" s="419">
        <v>2</v>
      </c>
      <c r="B5" s="421" t="s">
        <v>293</v>
      </c>
      <c r="C5" s="155"/>
      <c r="D5" s="427" t="s">
        <v>1233</v>
      </c>
      <c r="E5" s="427" t="s">
        <v>96</v>
      </c>
      <c r="F5" s="417">
        <f>C5</f>
        <v>0</v>
      </c>
      <c r="G5" s="427" t="s">
        <v>1233</v>
      </c>
      <c r="H5" s="427" t="s">
        <v>96</v>
      </c>
      <c r="I5" s="429" t="s">
        <v>96</v>
      </c>
    </row>
    <row r="6" spans="1:12" ht="27.95" customHeight="1">
      <c r="A6" s="419">
        <v>3</v>
      </c>
      <c r="B6" s="421" t="s">
        <v>294</v>
      </c>
      <c r="C6" s="163">
        <f>SUM(C7:C10)</f>
        <v>0</v>
      </c>
      <c r="D6" s="163">
        <f t="shared" ref="D6:E6" si="0">SUM(D7:D10)</f>
        <v>0</v>
      </c>
      <c r="E6" s="163">
        <f t="shared" si="0"/>
        <v>0</v>
      </c>
      <c r="F6" s="163">
        <f>MIN(C6+D6,E6)</f>
        <v>0</v>
      </c>
      <c r="G6" s="162">
        <f>SUM(G7:G10)</f>
        <v>0</v>
      </c>
      <c r="H6" s="162">
        <f t="shared" ref="H6:I6" si="1">SUM(H7:H10)</f>
        <v>0</v>
      </c>
      <c r="I6" s="256">
        <f t="shared" si="1"/>
        <v>0</v>
      </c>
    </row>
    <row r="7" spans="1:12" ht="27.95" customHeight="1">
      <c r="A7" s="419">
        <v>4</v>
      </c>
      <c r="B7" s="422" t="str">
        <f>IFERROR("前三年度（"&amp;MID(B10,8,4)-3&amp;"年)","前三年度（     ）年")</f>
        <v>前三年度（2014年)</v>
      </c>
      <c r="C7" s="427" t="s">
        <v>96</v>
      </c>
      <c r="D7" s="416"/>
      <c r="E7" s="427" t="s">
        <v>96</v>
      </c>
      <c r="F7" s="427" t="s">
        <v>96</v>
      </c>
      <c r="G7" s="427" t="s">
        <v>96</v>
      </c>
      <c r="H7" s="418">
        <f>IF('A100000'!D15&lt;=0,0,IF('A105070'!D7&lt;'A100000'!D15*12%,D7,D7-'A100000'!D15*12%))</f>
        <v>0</v>
      </c>
      <c r="I7" s="429" t="s">
        <v>96</v>
      </c>
    </row>
    <row r="8" spans="1:12" ht="27.95" customHeight="1">
      <c r="A8" s="419">
        <v>5</v>
      </c>
      <c r="B8" s="422" t="str">
        <f>IFERROR("前二年度（"&amp;MID(B10,8,4)-2&amp;"年)","前二年度（     ）年")</f>
        <v>前二年度（2015年)</v>
      </c>
      <c r="C8" s="427" t="s">
        <v>96</v>
      </c>
      <c r="D8" s="416"/>
      <c r="E8" s="427" t="s">
        <v>96</v>
      </c>
      <c r="F8" s="427" t="s">
        <v>1244</v>
      </c>
      <c r="G8" s="427" t="s">
        <v>96</v>
      </c>
      <c r="H8" s="430">
        <f>IF('A100000'!D15&lt;=0,0,IF('A105070'!D8&lt;('A100000'!D15*12%-'A105070'!H7),'A105070'!D8,'A100000'!D15*12%-'A105070'!H7))</f>
        <v>0</v>
      </c>
      <c r="I8" s="431">
        <f>ABS(D8-H8)</f>
        <v>0</v>
      </c>
      <c r="L8" s="324"/>
    </row>
    <row r="9" spans="1:12" ht="27.95" customHeight="1">
      <c r="A9" s="419">
        <v>6</v>
      </c>
      <c r="B9" s="422" t="str">
        <f>IFERROR("前一年度（"&amp;MID(B10,8,4)-1&amp;"年)","前一年度（     ）年")</f>
        <v>前一年度（2016年)</v>
      </c>
      <c r="C9" s="427" t="s">
        <v>96</v>
      </c>
      <c r="D9" s="416"/>
      <c r="E9" s="427" t="s">
        <v>96</v>
      </c>
      <c r="F9" s="427" t="s">
        <v>1244</v>
      </c>
      <c r="G9" s="427" t="s">
        <v>96</v>
      </c>
      <c r="H9" s="430">
        <f>IF('A100000'!D15&lt;=0,0,IF(D9&lt;('A100000'!D15*12%-H7-H8),D9,'A100000'!D15*12%-H7-H8))</f>
        <v>0</v>
      </c>
      <c r="I9" s="431">
        <f>ABS(D9-H9)</f>
        <v>0</v>
      </c>
    </row>
    <row r="10" spans="1:12" ht="27.95" customHeight="1">
      <c r="A10" s="419">
        <v>7</v>
      </c>
      <c r="B10" s="158" t="s">
        <v>1344</v>
      </c>
      <c r="C10" s="416"/>
      <c r="D10" s="427" t="s">
        <v>96</v>
      </c>
      <c r="E10" s="359">
        <f>IF(C10&gt;0,'A100000'!D15*12%,0)</f>
        <v>0</v>
      </c>
      <c r="F10" s="417">
        <f>IF(C10&lt;&gt;0,IF(C10&lt;(E10-SUM(H7:H9)),C10,E10-SUM(H7:H9)),0)</f>
        <v>0</v>
      </c>
      <c r="G10" s="360">
        <f>IF(C10&gt;F10,C10-F10,0)</f>
        <v>0</v>
      </c>
      <c r="H10" s="427" t="s">
        <v>96</v>
      </c>
      <c r="I10" s="432">
        <f>G10</f>
        <v>0</v>
      </c>
    </row>
    <row r="11" spans="1:12" ht="27.95" customHeight="1" thickBot="1">
      <c r="A11" s="423">
        <v>8</v>
      </c>
      <c r="B11" s="424" t="s">
        <v>295</v>
      </c>
      <c r="C11" s="361">
        <f>SUM(C4:C6)</f>
        <v>0</v>
      </c>
      <c r="D11" s="361">
        <f t="shared" ref="D11:I11" si="2">SUM(D4:D6)</f>
        <v>0</v>
      </c>
      <c r="E11" s="361">
        <f t="shared" si="2"/>
        <v>0</v>
      </c>
      <c r="F11" s="361">
        <f t="shared" si="2"/>
        <v>0</v>
      </c>
      <c r="G11" s="361">
        <f t="shared" si="2"/>
        <v>0</v>
      </c>
      <c r="H11" s="361">
        <f t="shared" si="2"/>
        <v>0</v>
      </c>
      <c r="I11" s="362">
        <f t="shared" si="2"/>
        <v>0</v>
      </c>
    </row>
  </sheetData>
  <mergeCells count="3">
    <mergeCell ref="A2:A3"/>
    <mergeCell ref="B2:B3"/>
    <mergeCell ref="A1:I1"/>
  </mergeCells>
  <phoneticPr fontId="1" type="noConversion"/>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sheetPr codeName="Sheet16"/>
  <dimension ref="A1:L44"/>
  <sheetViews>
    <sheetView workbookViewId="0">
      <pane xSplit="3" ySplit="4" topLeftCell="D5" activePane="bottomRight" state="frozen"/>
      <selection activeCell="U19" sqref="U19"/>
      <selection pane="topRight" activeCell="U19" sqref="U19"/>
      <selection pane="bottomLeft" activeCell="U19" sqref="U19"/>
      <selection pane="bottomRight" activeCell="N15" sqref="N15"/>
    </sheetView>
  </sheetViews>
  <sheetFormatPr defaultRowHeight="13.5"/>
  <cols>
    <col min="1" max="1" width="3.75" style="6" customWidth="1"/>
    <col min="2" max="2" width="9" style="6"/>
    <col min="3" max="3" width="39.75" style="6" customWidth="1"/>
    <col min="4" max="8" width="9" style="6"/>
    <col min="9" max="9" width="24.5" style="6" customWidth="1"/>
    <col min="10" max="11" width="9" style="6"/>
    <col min="12" max="12" width="11.25" style="6" customWidth="1"/>
    <col min="13" max="16384" width="9" style="6"/>
  </cols>
  <sheetData>
    <row r="1" spans="1:12" ht="28.5" customHeight="1" thickBot="1">
      <c r="A1" s="554" t="s">
        <v>948</v>
      </c>
      <c r="B1" s="554"/>
      <c r="C1" s="554"/>
      <c r="D1" s="554"/>
      <c r="E1" s="554"/>
      <c r="F1" s="554"/>
      <c r="G1" s="554"/>
      <c r="H1" s="554"/>
      <c r="I1" s="554"/>
      <c r="J1" s="554"/>
      <c r="K1" s="554"/>
      <c r="L1" s="554"/>
    </row>
    <row r="2" spans="1:12" ht="19.5" customHeight="1">
      <c r="A2" s="580" t="s">
        <v>1</v>
      </c>
      <c r="B2" s="562" t="s">
        <v>3</v>
      </c>
      <c r="C2" s="562"/>
      <c r="D2" s="562" t="s">
        <v>123</v>
      </c>
      <c r="E2" s="562"/>
      <c r="F2" s="562"/>
      <c r="G2" s="562" t="s">
        <v>124</v>
      </c>
      <c r="H2" s="562"/>
      <c r="I2" s="562"/>
      <c r="J2" s="562"/>
      <c r="K2" s="562"/>
      <c r="L2" s="574" t="s">
        <v>166</v>
      </c>
    </row>
    <row r="3" spans="1:12" ht="28.5" customHeight="1">
      <c r="A3" s="587"/>
      <c r="B3" s="563"/>
      <c r="C3" s="563"/>
      <c r="D3" s="124" t="s">
        <v>298</v>
      </c>
      <c r="E3" s="124" t="s">
        <v>299</v>
      </c>
      <c r="F3" s="124" t="s">
        <v>300</v>
      </c>
      <c r="G3" s="124" t="s">
        <v>301</v>
      </c>
      <c r="H3" s="124" t="s">
        <v>302</v>
      </c>
      <c r="I3" s="124" t="s">
        <v>303</v>
      </c>
      <c r="J3" s="124" t="s">
        <v>304</v>
      </c>
      <c r="K3" s="124" t="s">
        <v>300</v>
      </c>
      <c r="L3" s="575"/>
    </row>
    <row r="4" spans="1:12" ht="19.5" customHeight="1">
      <c r="A4" s="581"/>
      <c r="B4" s="563"/>
      <c r="C4" s="563"/>
      <c r="D4" s="89">
        <v>1</v>
      </c>
      <c r="E4" s="89">
        <v>2</v>
      </c>
      <c r="F4" s="89">
        <v>3</v>
      </c>
      <c r="G4" s="89">
        <v>4</v>
      </c>
      <c r="H4" s="89">
        <v>5</v>
      </c>
      <c r="I4" s="89">
        <v>6</v>
      </c>
      <c r="J4" s="89" t="s">
        <v>305</v>
      </c>
      <c r="K4" s="89">
        <v>8</v>
      </c>
      <c r="L4" s="90" t="s">
        <v>306</v>
      </c>
    </row>
    <row r="5" spans="1:12" ht="19.5" customHeight="1">
      <c r="A5" s="91">
        <v>1</v>
      </c>
      <c r="B5" s="590" t="s">
        <v>307</v>
      </c>
      <c r="C5" s="590"/>
      <c r="D5" s="102">
        <f>SUM(D6:D11)</f>
        <v>0</v>
      </c>
      <c r="E5" s="102">
        <f t="shared" ref="E5:H5" si="0">SUM(E6:E11)</f>
        <v>0</v>
      </c>
      <c r="F5" s="102">
        <f t="shared" si="0"/>
        <v>0</v>
      </c>
      <c r="G5" s="102">
        <f t="shared" si="0"/>
        <v>0</v>
      </c>
      <c r="H5" s="102">
        <f t="shared" si="0"/>
        <v>0</v>
      </c>
      <c r="I5" s="170" t="s">
        <v>96</v>
      </c>
      <c r="J5" s="170" t="s">
        <v>96</v>
      </c>
      <c r="K5" s="102">
        <f t="shared" ref="K5:L5" si="1">SUM(K6:K11)</f>
        <v>0</v>
      </c>
      <c r="L5" s="102">
        <f t="shared" si="1"/>
        <v>0</v>
      </c>
    </row>
    <row r="6" spans="1:12" ht="19.5" customHeight="1">
      <c r="A6" s="91">
        <v>2</v>
      </c>
      <c r="B6" s="565" t="s">
        <v>308</v>
      </c>
      <c r="C6" s="92" t="s">
        <v>309</v>
      </c>
      <c r="D6" s="349"/>
      <c r="E6" s="349"/>
      <c r="F6" s="349"/>
      <c r="G6" s="349"/>
      <c r="H6" s="349"/>
      <c r="I6" s="60" t="s">
        <v>96</v>
      </c>
      <c r="J6" s="60" t="s">
        <v>96</v>
      </c>
      <c r="K6" s="25"/>
      <c r="L6" s="171">
        <f>E6-H6</f>
        <v>0</v>
      </c>
    </row>
    <row r="7" spans="1:12" ht="19.5" customHeight="1">
      <c r="A7" s="91">
        <v>3</v>
      </c>
      <c r="B7" s="565"/>
      <c r="C7" s="100" t="s">
        <v>310</v>
      </c>
      <c r="D7" s="65"/>
      <c r="E7" s="65"/>
      <c r="F7" s="65"/>
      <c r="G7" s="65"/>
      <c r="H7" s="65"/>
      <c r="I7" s="60" t="s">
        <v>96</v>
      </c>
      <c r="J7" s="60" t="s">
        <v>96</v>
      </c>
      <c r="K7" s="60"/>
      <c r="L7" s="171">
        <f t="shared" ref="L7:L11" si="2">E7-H7</f>
        <v>0</v>
      </c>
    </row>
    <row r="8" spans="1:12" ht="19.5" customHeight="1">
      <c r="A8" s="91">
        <v>4</v>
      </c>
      <c r="B8" s="565"/>
      <c r="C8" s="100" t="s">
        <v>311</v>
      </c>
      <c r="D8" s="349"/>
      <c r="E8" s="349"/>
      <c r="F8" s="349"/>
      <c r="G8" s="349"/>
      <c r="H8" s="349"/>
      <c r="I8" s="60" t="s">
        <v>96</v>
      </c>
      <c r="J8" s="60" t="s">
        <v>96</v>
      </c>
      <c r="K8" s="25"/>
      <c r="L8" s="171">
        <f t="shared" si="2"/>
        <v>0</v>
      </c>
    </row>
    <row r="9" spans="1:12" ht="19.5" customHeight="1">
      <c r="A9" s="91">
        <v>5</v>
      </c>
      <c r="B9" s="565"/>
      <c r="C9" s="100" t="s">
        <v>312</v>
      </c>
      <c r="D9" s="349"/>
      <c r="E9" s="349"/>
      <c r="F9" s="349"/>
      <c r="G9" s="349"/>
      <c r="H9" s="349"/>
      <c r="I9" s="60" t="s">
        <v>96</v>
      </c>
      <c r="J9" s="60" t="s">
        <v>96</v>
      </c>
      <c r="K9" s="25"/>
      <c r="L9" s="171">
        <f t="shared" si="2"/>
        <v>0</v>
      </c>
    </row>
    <row r="10" spans="1:12" ht="19.5" customHeight="1">
      <c r="A10" s="91">
        <v>6</v>
      </c>
      <c r="B10" s="565"/>
      <c r="C10" s="92" t="s">
        <v>313</v>
      </c>
      <c r="D10" s="349"/>
      <c r="E10" s="349"/>
      <c r="F10" s="349"/>
      <c r="G10" s="349"/>
      <c r="H10" s="349"/>
      <c r="I10" s="60" t="s">
        <v>96</v>
      </c>
      <c r="J10" s="60" t="s">
        <v>96</v>
      </c>
      <c r="K10" s="25"/>
      <c r="L10" s="171">
        <f t="shared" si="2"/>
        <v>0</v>
      </c>
    </row>
    <row r="11" spans="1:12" ht="19.5" customHeight="1">
      <c r="A11" s="91">
        <v>7</v>
      </c>
      <c r="B11" s="565"/>
      <c r="C11" s="92" t="s">
        <v>161</v>
      </c>
      <c r="D11" s="349"/>
      <c r="E11" s="349"/>
      <c r="F11" s="349"/>
      <c r="G11" s="349"/>
      <c r="H11" s="349"/>
      <c r="I11" s="60" t="s">
        <v>96</v>
      </c>
      <c r="J11" s="60" t="s">
        <v>96</v>
      </c>
      <c r="K11" s="25"/>
      <c r="L11" s="171">
        <f t="shared" si="2"/>
        <v>0</v>
      </c>
    </row>
    <row r="12" spans="1:12" ht="19.5" customHeight="1">
      <c r="A12" s="91">
        <v>8</v>
      </c>
      <c r="B12" s="565" t="s">
        <v>314</v>
      </c>
      <c r="C12" s="100" t="s">
        <v>315</v>
      </c>
      <c r="D12" s="350"/>
      <c r="E12" s="65"/>
      <c r="F12" s="65"/>
      <c r="G12" s="65"/>
      <c r="H12" s="65"/>
      <c r="I12" s="60"/>
      <c r="J12" s="102">
        <f>H12-I12</f>
        <v>0</v>
      </c>
      <c r="K12" s="25"/>
      <c r="L12" s="61" t="s">
        <v>96</v>
      </c>
    </row>
    <row r="13" spans="1:12" ht="19.5" customHeight="1">
      <c r="A13" s="91">
        <v>9</v>
      </c>
      <c r="B13" s="565"/>
      <c r="C13" s="100" t="s">
        <v>316</v>
      </c>
      <c r="D13" s="350"/>
      <c r="E13" s="65"/>
      <c r="F13" s="65"/>
      <c r="G13" s="65"/>
      <c r="H13" s="65"/>
      <c r="I13" s="60"/>
      <c r="J13" s="102">
        <f>H13-I13</f>
        <v>0</v>
      </c>
      <c r="K13" s="25"/>
      <c r="L13" s="61" t="s">
        <v>96</v>
      </c>
    </row>
    <row r="14" spans="1:12" ht="19.5" customHeight="1">
      <c r="A14" s="91">
        <v>10</v>
      </c>
      <c r="B14" s="565"/>
      <c r="C14" s="100" t="s">
        <v>317</v>
      </c>
      <c r="D14" s="139">
        <f>SUM(D15:D17)</f>
        <v>0</v>
      </c>
      <c r="E14" s="139">
        <f t="shared" ref="E14:K14" si="3">SUM(E15:E17)</f>
        <v>0</v>
      </c>
      <c r="F14" s="139">
        <f t="shared" si="3"/>
        <v>0</v>
      </c>
      <c r="G14" s="139">
        <f t="shared" si="3"/>
        <v>0</v>
      </c>
      <c r="H14" s="139">
        <f t="shared" si="3"/>
        <v>0</v>
      </c>
      <c r="I14" s="139">
        <f t="shared" si="3"/>
        <v>0</v>
      </c>
      <c r="J14" s="139">
        <f t="shared" si="3"/>
        <v>0</v>
      </c>
      <c r="K14" s="139">
        <f t="shared" si="3"/>
        <v>0</v>
      </c>
      <c r="L14" s="61" t="s">
        <v>96</v>
      </c>
    </row>
    <row r="15" spans="1:12" ht="19.5" customHeight="1">
      <c r="A15" s="91">
        <v>11</v>
      </c>
      <c r="B15" s="565"/>
      <c r="C15" s="98" t="s">
        <v>318</v>
      </c>
      <c r="D15" s="350"/>
      <c r="E15" s="65"/>
      <c r="F15" s="65"/>
      <c r="G15" s="65"/>
      <c r="H15" s="65"/>
      <c r="I15" s="65"/>
      <c r="J15" s="102">
        <f>H15-I15</f>
        <v>0</v>
      </c>
      <c r="K15" s="25"/>
      <c r="L15" s="61" t="s">
        <v>96</v>
      </c>
    </row>
    <row r="16" spans="1:12" ht="24.75" customHeight="1">
      <c r="A16" s="91">
        <v>12</v>
      </c>
      <c r="B16" s="565"/>
      <c r="C16" s="98" t="s">
        <v>319</v>
      </c>
      <c r="D16" s="350"/>
      <c r="E16" s="65"/>
      <c r="F16" s="65"/>
      <c r="G16" s="65"/>
      <c r="H16" s="65"/>
      <c r="I16" s="65"/>
      <c r="J16" s="102">
        <f t="shared" ref="J16:J21" si="4">H16-I16</f>
        <v>0</v>
      </c>
      <c r="K16" s="25"/>
      <c r="L16" s="61" t="s">
        <v>96</v>
      </c>
    </row>
    <row r="17" spans="1:12" ht="19.5" customHeight="1">
      <c r="A17" s="91">
        <v>13</v>
      </c>
      <c r="B17" s="565"/>
      <c r="C17" s="98" t="s">
        <v>320</v>
      </c>
      <c r="D17" s="350"/>
      <c r="E17" s="65"/>
      <c r="F17" s="65"/>
      <c r="G17" s="65"/>
      <c r="H17" s="65"/>
      <c r="I17" s="65"/>
      <c r="J17" s="102">
        <f t="shared" si="4"/>
        <v>0</v>
      </c>
      <c r="K17" s="25"/>
      <c r="L17" s="61" t="s">
        <v>96</v>
      </c>
    </row>
    <row r="18" spans="1:12" ht="19.5" customHeight="1">
      <c r="A18" s="91">
        <v>14</v>
      </c>
      <c r="B18" s="565"/>
      <c r="C18" s="100" t="s">
        <v>321</v>
      </c>
      <c r="D18" s="350"/>
      <c r="E18" s="350"/>
      <c r="F18" s="65"/>
      <c r="G18" s="65"/>
      <c r="H18" s="65"/>
      <c r="I18" s="65"/>
      <c r="J18" s="102">
        <f t="shared" si="4"/>
        <v>0</v>
      </c>
      <c r="K18" s="60"/>
      <c r="L18" s="61" t="s">
        <v>96</v>
      </c>
    </row>
    <row r="19" spans="1:12" ht="19.5" customHeight="1">
      <c r="A19" s="91">
        <v>15</v>
      </c>
      <c r="B19" s="565"/>
      <c r="C19" s="100" t="s">
        <v>322</v>
      </c>
      <c r="D19" s="350"/>
      <c r="E19" s="350"/>
      <c r="F19" s="65"/>
      <c r="G19" s="65"/>
      <c r="H19" s="65"/>
      <c r="I19" s="65"/>
      <c r="J19" s="102">
        <f t="shared" si="4"/>
        <v>0</v>
      </c>
      <c r="K19" s="60"/>
      <c r="L19" s="61" t="s">
        <v>96</v>
      </c>
    </row>
    <row r="20" spans="1:12" ht="19.5" customHeight="1">
      <c r="A20" s="91">
        <v>16</v>
      </c>
      <c r="B20" s="565"/>
      <c r="C20" s="100" t="s">
        <v>323</v>
      </c>
      <c r="D20" s="350"/>
      <c r="E20" s="350"/>
      <c r="F20" s="65"/>
      <c r="G20" s="65"/>
      <c r="H20" s="65"/>
      <c r="I20" s="65"/>
      <c r="J20" s="102">
        <f t="shared" si="4"/>
        <v>0</v>
      </c>
      <c r="K20" s="60"/>
      <c r="L20" s="61" t="s">
        <v>96</v>
      </c>
    </row>
    <row r="21" spans="1:12" ht="19.5" customHeight="1">
      <c r="A21" s="91">
        <v>17</v>
      </c>
      <c r="B21" s="565"/>
      <c r="C21" s="100" t="s">
        <v>324</v>
      </c>
      <c r="D21" s="349"/>
      <c r="E21" s="349"/>
      <c r="F21" s="349"/>
      <c r="G21" s="349"/>
      <c r="H21" s="349"/>
      <c r="I21" s="349"/>
      <c r="J21" s="102">
        <f t="shared" si="4"/>
        <v>0</v>
      </c>
      <c r="K21" s="60"/>
      <c r="L21" s="61" t="s">
        <v>96</v>
      </c>
    </row>
    <row r="22" spans="1:12" ht="19.5" customHeight="1">
      <c r="A22" s="91">
        <v>18</v>
      </c>
      <c r="B22" s="591" t="s">
        <v>325</v>
      </c>
      <c r="C22" s="591"/>
      <c r="D22" s="102">
        <f>D23+D24</f>
        <v>0</v>
      </c>
      <c r="E22" s="102">
        <f t="shared" ref="E22:H22" si="5">E23+E24</f>
        <v>0</v>
      </c>
      <c r="F22" s="102">
        <f t="shared" si="5"/>
        <v>0</v>
      </c>
      <c r="G22" s="102">
        <f t="shared" si="5"/>
        <v>0</v>
      </c>
      <c r="H22" s="102">
        <f t="shared" si="5"/>
        <v>0</v>
      </c>
      <c r="I22" s="170" t="s">
        <v>96</v>
      </c>
      <c r="J22" s="170" t="s">
        <v>96</v>
      </c>
      <c r="K22" s="102">
        <f t="shared" ref="K22" si="6">K23+K24</f>
        <v>0</v>
      </c>
      <c r="L22" s="171">
        <f t="shared" ref="L22" si="7">L23+L24</f>
        <v>0</v>
      </c>
    </row>
    <row r="23" spans="1:12" ht="19.5" customHeight="1">
      <c r="A23" s="91">
        <v>19</v>
      </c>
      <c r="B23" s="589" t="s">
        <v>326</v>
      </c>
      <c r="C23" s="589"/>
      <c r="D23" s="349"/>
      <c r="E23" s="349"/>
      <c r="F23" s="349"/>
      <c r="G23" s="349"/>
      <c r="H23" s="349"/>
      <c r="I23" s="89" t="s">
        <v>96</v>
      </c>
      <c r="J23" s="89" t="s">
        <v>96</v>
      </c>
      <c r="K23" s="25"/>
      <c r="L23" s="166"/>
    </row>
    <row r="24" spans="1:12" ht="19.5" customHeight="1">
      <c r="A24" s="91">
        <v>20</v>
      </c>
      <c r="B24" s="589" t="s">
        <v>327</v>
      </c>
      <c r="C24" s="589"/>
      <c r="D24" s="349"/>
      <c r="E24" s="349"/>
      <c r="F24" s="349"/>
      <c r="G24" s="349"/>
      <c r="H24" s="349"/>
      <c r="I24" s="89" t="s">
        <v>96</v>
      </c>
      <c r="J24" s="89" t="s">
        <v>96</v>
      </c>
      <c r="K24" s="25"/>
      <c r="L24" s="166"/>
    </row>
    <row r="25" spans="1:12" ht="19.5" customHeight="1">
      <c r="A25" s="91">
        <v>21</v>
      </c>
      <c r="B25" s="590" t="s">
        <v>328</v>
      </c>
      <c r="C25" s="590"/>
      <c r="D25" s="102">
        <f>SUM(D26:D34)-D33</f>
        <v>0</v>
      </c>
      <c r="E25" s="102">
        <f t="shared" ref="E25:G25" si="8">SUM(E26:E34)-E33</f>
        <v>0</v>
      </c>
      <c r="F25" s="102">
        <f t="shared" si="8"/>
        <v>0</v>
      </c>
      <c r="G25" s="102">
        <f t="shared" si="8"/>
        <v>0</v>
      </c>
      <c r="H25" s="102">
        <f>SUM(H26:H34)-H33</f>
        <v>0</v>
      </c>
      <c r="I25" s="170" t="s">
        <v>96</v>
      </c>
      <c r="J25" s="170" t="s">
        <v>96</v>
      </c>
      <c r="K25" s="102">
        <f t="shared" ref="K25" si="9">SUM(K26:K34)-K33</f>
        <v>0</v>
      </c>
      <c r="L25" s="102">
        <f>SUM(L26:L34)</f>
        <v>0</v>
      </c>
    </row>
    <row r="26" spans="1:12" ht="19.5" customHeight="1">
      <c r="A26" s="91">
        <v>22</v>
      </c>
      <c r="B26" s="588" t="s">
        <v>329</v>
      </c>
      <c r="C26" s="588"/>
      <c r="D26" s="349"/>
      <c r="E26" s="349"/>
      <c r="F26" s="349"/>
      <c r="G26" s="349"/>
      <c r="H26" s="349"/>
      <c r="I26" s="89" t="s">
        <v>96</v>
      </c>
      <c r="J26" s="89" t="s">
        <v>96</v>
      </c>
      <c r="K26" s="25"/>
      <c r="L26" s="166"/>
    </row>
    <row r="27" spans="1:12" ht="19.5" customHeight="1">
      <c r="A27" s="91">
        <v>23</v>
      </c>
      <c r="B27" s="588" t="s">
        <v>330</v>
      </c>
      <c r="C27" s="588"/>
      <c r="D27" s="349"/>
      <c r="E27" s="349"/>
      <c r="F27" s="349"/>
      <c r="G27" s="349"/>
      <c r="H27" s="349"/>
      <c r="I27" s="89" t="s">
        <v>96</v>
      </c>
      <c r="J27" s="89" t="s">
        <v>96</v>
      </c>
      <c r="K27" s="25"/>
      <c r="L27" s="166"/>
    </row>
    <row r="28" spans="1:12" ht="19.5" customHeight="1">
      <c r="A28" s="91">
        <v>24</v>
      </c>
      <c r="B28" s="588" t="s">
        <v>331</v>
      </c>
      <c r="C28" s="588"/>
      <c r="D28" s="349"/>
      <c r="E28" s="349"/>
      <c r="F28" s="349"/>
      <c r="G28" s="349"/>
      <c r="H28" s="349"/>
      <c r="I28" s="89" t="s">
        <v>96</v>
      </c>
      <c r="J28" s="89" t="s">
        <v>96</v>
      </c>
      <c r="K28" s="25"/>
      <c r="L28" s="166"/>
    </row>
    <row r="29" spans="1:12" ht="19.5" customHeight="1">
      <c r="A29" s="91">
        <v>25</v>
      </c>
      <c r="B29" s="588" t="s">
        <v>332</v>
      </c>
      <c r="C29" s="588"/>
      <c r="D29" s="349"/>
      <c r="E29" s="349"/>
      <c r="F29" s="349"/>
      <c r="G29" s="349"/>
      <c r="H29" s="349"/>
      <c r="I29" s="89" t="s">
        <v>96</v>
      </c>
      <c r="J29" s="89" t="s">
        <v>96</v>
      </c>
      <c r="K29" s="25"/>
      <c r="L29" s="166"/>
    </row>
    <row r="30" spans="1:12" ht="19.5" customHeight="1">
      <c r="A30" s="91">
        <v>26</v>
      </c>
      <c r="B30" s="588" t="s">
        <v>333</v>
      </c>
      <c r="C30" s="588"/>
      <c r="D30" s="349"/>
      <c r="E30" s="349"/>
      <c r="F30" s="349"/>
      <c r="G30" s="349"/>
      <c r="H30" s="349"/>
      <c r="I30" s="89" t="s">
        <v>96</v>
      </c>
      <c r="J30" s="89" t="s">
        <v>96</v>
      </c>
      <c r="K30" s="25"/>
      <c r="L30" s="166"/>
    </row>
    <row r="31" spans="1:12" ht="19.5" customHeight="1">
      <c r="A31" s="91">
        <v>27</v>
      </c>
      <c r="B31" s="588" t="s">
        <v>334</v>
      </c>
      <c r="C31" s="588"/>
      <c r="D31" s="349"/>
      <c r="E31" s="349"/>
      <c r="F31" s="349"/>
      <c r="G31" s="349"/>
      <c r="H31" s="349"/>
      <c r="I31" s="89" t="s">
        <v>96</v>
      </c>
      <c r="J31" s="89" t="s">
        <v>96</v>
      </c>
      <c r="K31" s="25"/>
      <c r="L31" s="166"/>
    </row>
    <row r="32" spans="1:12" ht="19.5" customHeight="1">
      <c r="A32" s="91">
        <v>28</v>
      </c>
      <c r="B32" s="588" t="s">
        <v>335</v>
      </c>
      <c r="C32" s="588"/>
      <c r="D32" s="349"/>
      <c r="E32" s="349"/>
      <c r="F32" s="349"/>
      <c r="G32" s="349"/>
      <c r="H32" s="349"/>
      <c r="I32" s="89" t="s">
        <v>96</v>
      </c>
      <c r="J32" s="89" t="s">
        <v>96</v>
      </c>
      <c r="K32" s="25"/>
      <c r="L32" s="166"/>
    </row>
    <row r="33" spans="1:12" ht="19.5" customHeight="1">
      <c r="A33" s="91">
        <v>29</v>
      </c>
      <c r="B33" s="594" t="s">
        <v>336</v>
      </c>
      <c r="C33" s="594"/>
      <c r="D33" s="349"/>
      <c r="E33" s="349"/>
      <c r="F33" s="349"/>
      <c r="G33" s="349"/>
      <c r="H33" s="349"/>
      <c r="I33" s="60"/>
      <c r="J33" s="60"/>
      <c r="K33" s="25"/>
      <c r="L33" s="90" t="s">
        <v>96</v>
      </c>
    </row>
    <row r="34" spans="1:12" ht="19.5" customHeight="1">
      <c r="A34" s="91">
        <v>30</v>
      </c>
      <c r="B34" s="588" t="s">
        <v>337</v>
      </c>
      <c r="C34" s="588"/>
      <c r="D34" s="349"/>
      <c r="E34" s="349"/>
      <c r="F34" s="349"/>
      <c r="G34" s="349"/>
      <c r="H34" s="349"/>
      <c r="I34" s="89" t="s">
        <v>96</v>
      </c>
      <c r="J34" s="89" t="s">
        <v>96</v>
      </c>
      <c r="K34" s="25"/>
      <c r="L34" s="166"/>
    </row>
    <row r="35" spans="1:12" ht="19.5" customHeight="1">
      <c r="A35" s="91">
        <v>31</v>
      </c>
      <c r="B35" s="590" t="s">
        <v>338</v>
      </c>
      <c r="C35" s="590"/>
      <c r="D35" s="84">
        <f>SUM(D36:D40)</f>
        <v>0</v>
      </c>
      <c r="E35" s="84">
        <f t="shared" ref="E35:H35" si="10">SUM(E36:E40)</f>
        <v>0</v>
      </c>
      <c r="F35" s="84">
        <f t="shared" si="10"/>
        <v>0</v>
      </c>
      <c r="G35" s="84">
        <f t="shared" si="10"/>
        <v>0</v>
      </c>
      <c r="H35" s="84">
        <f t="shared" si="10"/>
        <v>0</v>
      </c>
      <c r="I35" s="164" t="s">
        <v>96</v>
      </c>
      <c r="J35" s="164" t="s">
        <v>96</v>
      </c>
      <c r="K35" s="84">
        <f t="shared" ref="K35" si="11">SUM(K36:K40)</f>
        <v>0</v>
      </c>
      <c r="L35" s="165">
        <f t="shared" ref="L35" si="12">SUM(L36:L40)</f>
        <v>0</v>
      </c>
    </row>
    <row r="36" spans="1:12" ht="19.5" customHeight="1">
      <c r="A36" s="91">
        <v>32</v>
      </c>
      <c r="B36" s="588" t="s">
        <v>339</v>
      </c>
      <c r="C36" s="588"/>
      <c r="D36" s="349"/>
      <c r="E36" s="349"/>
      <c r="F36" s="349"/>
      <c r="G36" s="349"/>
      <c r="H36" s="349"/>
      <c r="I36" s="89" t="s">
        <v>96</v>
      </c>
      <c r="J36" s="89" t="s">
        <v>96</v>
      </c>
      <c r="K36" s="25"/>
      <c r="L36" s="166"/>
    </row>
    <row r="37" spans="1:12" ht="19.5" customHeight="1">
      <c r="A37" s="91">
        <v>33</v>
      </c>
      <c r="B37" s="588" t="s">
        <v>340</v>
      </c>
      <c r="C37" s="588"/>
      <c r="D37" s="349"/>
      <c r="E37" s="349"/>
      <c r="F37" s="349"/>
      <c r="G37" s="349"/>
      <c r="H37" s="349"/>
      <c r="I37" s="89" t="s">
        <v>96</v>
      </c>
      <c r="J37" s="89" t="s">
        <v>96</v>
      </c>
      <c r="K37" s="25"/>
      <c r="L37" s="166"/>
    </row>
    <row r="38" spans="1:12" ht="19.5" customHeight="1">
      <c r="A38" s="91">
        <v>34</v>
      </c>
      <c r="B38" s="588" t="s">
        <v>341</v>
      </c>
      <c r="C38" s="588"/>
      <c r="D38" s="349"/>
      <c r="E38" s="349"/>
      <c r="F38" s="349"/>
      <c r="G38" s="349"/>
      <c r="H38" s="349"/>
      <c r="I38" s="89" t="s">
        <v>96</v>
      </c>
      <c r="J38" s="89" t="s">
        <v>96</v>
      </c>
      <c r="K38" s="25"/>
      <c r="L38" s="166"/>
    </row>
    <row r="39" spans="1:12" ht="19.5" customHeight="1">
      <c r="A39" s="91">
        <v>35</v>
      </c>
      <c r="B39" s="588" t="s">
        <v>342</v>
      </c>
      <c r="C39" s="588"/>
      <c r="D39" s="349"/>
      <c r="E39" s="349"/>
      <c r="F39" s="349"/>
      <c r="G39" s="349"/>
      <c r="H39" s="349"/>
      <c r="I39" s="89" t="s">
        <v>96</v>
      </c>
      <c r="J39" s="89" t="s">
        <v>96</v>
      </c>
      <c r="K39" s="25"/>
      <c r="L39" s="166"/>
    </row>
    <row r="40" spans="1:12" ht="19.5" customHeight="1">
      <c r="A40" s="91">
        <v>36</v>
      </c>
      <c r="B40" s="588" t="s">
        <v>343</v>
      </c>
      <c r="C40" s="588"/>
      <c r="D40" s="349"/>
      <c r="E40" s="349"/>
      <c r="F40" s="349"/>
      <c r="G40" s="349"/>
      <c r="H40" s="349"/>
      <c r="I40" s="89" t="s">
        <v>96</v>
      </c>
      <c r="J40" s="89" t="s">
        <v>96</v>
      </c>
      <c r="K40" s="25"/>
      <c r="L40" s="166"/>
    </row>
    <row r="41" spans="1:12" ht="19.5" customHeight="1">
      <c r="A41" s="91">
        <v>37</v>
      </c>
      <c r="B41" s="590" t="s">
        <v>344</v>
      </c>
      <c r="C41" s="590"/>
      <c r="D41" s="349"/>
      <c r="E41" s="349"/>
      <c r="F41" s="349"/>
      <c r="G41" s="349"/>
      <c r="H41" s="349"/>
      <c r="I41" s="89" t="s">
        <v>96</v>
      </c>
      <c r="J41" s="89" t="s">
        <v>96</v>
      </c>
      <c r="K41" s="25"/>
      <c r="L41" s="166"/>
    </row>
    <row r="42" spans="1:12" ht="19.5" customHeight="1">
      <c r="A42" s="91">
        <v>38</v>
      </c>
      <c r="B42" s="590" t="s">
        <v>345</v>
      </c>
      <c r="C42" s="590"/>
      <c r="D42" s="349"/>
      <c r="E42" s="349"/>
      <c r="F42" s="349"/>
      <c r="G42" s="349"/>
      <c r="H42" s="349"/>
      <c r="I42" s="89" t="s">
        <v>96</v>
      </c>
      <c r="J42" s="89" t="s">
        <v>96</v>
      </c>
      <c r="K42" s="25"/>
      <c r="L42" s="166"/>
    </row>
    <row r="43" spans="1:12" ht="19.5" customHeight="1">
      <c r="A43" s="91">
        <v>39</v>
      </c>
      <c r="B43" s="590" t="s">
        <v>346</v>
      </c>
      <c r="C43" s="590"/>
      <c r="D43" s="102">
        <f>D5+D22+D25+D35+D41+D42</f>
        <v>0</v>
      </c>
      <c r="E43" s="102">
        <f t="shared" ref="E43:H43" si="13">E5+E22+E25+E35+E41+E42</f>
        <v>0</v>
      </c>
      <c r="F43" s="102">
        <f t="shared" si="13"/>
        <v>0</v>
      </c>
      <c r="G43" s="102">
        <f t="shared" si="13"/>
        <v>0</v>
      </c>
      <c r="H43" s="102">
        <f t="shared" si="13"/>
        <v>0</v>
      </c>
      <c r="I43" s="167"/>
      <c r="J43" s="25"/>
      <c r="K43" s="102">
        <f t="shared" ref="K43" si="14">K5+K22+K25+K35+K41+K42</f>
        <v>0</v>
      </c>
      <c r="L43" s="171">
        <f t="shared" ref="L43" si="15">L5+L22+L25+L35+L41+L42</f>
        <v>0</v>
      </c>
    </row>
    <row r="44" spans="1:12" ht="19.5" customHeight="1" thickBot="1">
      <c r="A44" s="592" t="s">
        <v>347</v>
      </c>
      <c r="B44" s="593"/>
      <c r="C44" s="151" t="s">
        <v>348</v>
      </c>
      <c r="D44" s="72"/>
      <c r="E44" s="72"/>
      <c r="F44" s="72"/>
      <c r="G44" s="72"/>
      <c r="H44" s="72"/>
      <c r="I44" s="172" t="s">
        <v>96</v>
      </c>
      <c r="J44" s="172" t="s">
        <v>96</v>
      </c>
      <c r="K44" s="168"/>
      <c r="L44" s="169"/>
    </row>
  </sheetData>
  <sheetProtection password="CF88" sheet="1" objects="1" scenarios="1"/>
  <mergeCells count="32">
    <mergeCell ref="B42:C42"/>
    <mergeCell ref="B43:C43"/>
    <mergeCell ref="A44:B44"/>
    <mergeCell ref="A1:L1"/>
    <mergeCell ref="B36:C36"/>
    <mergeCell ref="B37:C37"/>
    <mergeCell ref="B38:C38"/>
    <mergeCell ref="B39:C39"/>
    <mergeCell ref="B40:C40"/>
    <mergeCell ref="B41:C41"/>
    <mergeCell ref="B30:C30"/>
    <mergeCell ref="B31:C31"/>
    <mergeCell ref="B32:C32"/>
    <mergeCell ref="B33:C33"/>
    <mergeCell ref="B34:C34"/>
    <mergeCell ref="B35:C35"/>
    <mergeCell ref="L2:L3"/>
    <mergeCell ref="B5:C5"/>
    <mergeCell ref="B6:B11"/>
    <mergeCell ref="B12:B21"/>
    <mergeCell ref="B22:C22"/>
    <mergeCell ref="A2:A4"/>
    <mergeCell ref="B2:C4"/>
    <mergeCell ref="D2:F2"/>
    <mergeCell ref="G2:K2"/>
    <mergeCell ref="B29:C29"/>
    <mergeCell ref="B23:C23"/>
    <mergeCell ref="B24:C24"/>
    <mergeCell ref="B25:C25"/>
    <mergeCell ref="B26:C26"/>
    <mergeCell ref="B27:C27"/>
    <mergeCell ref="B28:C28"/>
  </mergeCells>
  <phoneticPr fontId="1" type="noConversion"/>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sheetPr codeName="Sheet17"/>
  <dimension ref="A1:H17"/>
  <sheetViews>
    <sheetView workbookViewId="0">
      <pane xSplit="2" ySplit="3" topLeftCell="C4" activePane="bottomRight" state="frozen"/>
      <selection activeCell="U19" sqref="U19"/>
      <selection pane="topRight" activeCell="U19" sqref="U19"/>
      <selection pane="bottomLeft" activeCell="U19" sqref="U19"/>
      <selection pane="bottomRight" activeCell="U19" sqref="U19"/>
    </sheetView>
  </sheetViews>
  <sheetFormatPr defaultRowHeight="21.95" customHeight="1"/>
  <cols>
    <col min="1" max="1" width="4.375" style="6" customWidth="1"/>
    <col min="2" max="2" width="59.25" style="6" customWidth="1"/>
    <col min="3" max="8" width="16" style="6" customWidth="1"/>
    <col min="9" max="16384" width="9" style="6"/>
  </cols>
  <sheetData>
    <row r="1" spans="1:8" ht="26.25" customHeight="1" thickBot="1">
      <c r="A1" s="554" t="s">
        <v>949</v>
      </c>
      <c r="B1" s="554"/>
      <c r="C1" s="554"/>
      <c r="D1" s="554"/>
      <c r="E1" s="554"/>
      <c r="F1" s="554"/>
      <c r="G1" s="554"/>
      <c r="H1" s="554"/>
    </row>
    <row r="2" spans="1:8" ht="18" customHeight="1">
      <c r="A2" s="576" t="s">
        <v>1000</v>
      </c>
      <c r="B2" s="562" t="s">
        <v>40</v>
      </c>
      <c r="C2" s="135" t="s">
        <v>351</v>
      </c>
      <c r="D2" s="135" t="s">
        <v>352</v>
      </c>
      <c r="E2" s="135" t="s">
        <v>353</v>
      </c>
      <c r="F2" s="135" t="s">
        <v>301</v>
      </c>
      <c r="G2" s="135" t="s">
        <v>354</v>
      </c>
      <c r="H2" s="136" t="s">
        <v>166</v>
      </c>
    </row>
    <row r="3" spans="1:8" ht="17.25" customHeight="1">
      <c r="A3" s="561"/>
      <c r="B3" s="563"/>
      <c r="C3" s="89">
        <v>1</v>
      </c>
      <c r="D3" s="89">
        <v>2</v>
      </c>
      <c r="E3" s="89">
        <v>3</v>
      </c>
      <c r="F3" s="89">
        <v>4</v>
      </c>
      <c r="G3" s="89" t="s">
        <v>355</v>
      </c>
      <c r="H3" s="126" t="s">
        <v>258</v>
      </c>
    </row>
    <row r="4" spans="1:8" ht="22.5" customHeight="1">
      <c r="A4" s="177">
        <v>1</v>
      </c>
      <c r="B4" s="125" t="s">
        <v>356</v>
      </c>
      <c r="C4" s="178">
        <f>SUM(C5:C11)</f>
        <v>0</v>
      </c>
      <c r="D4" s="178">
        <f t="shared" ref="D4:F4" si="0">SUM(D5:D11)</f>
        <v>0</v>
      </c>
      <c r="E4" s="178">
        <f t="shared" si="0"/>
        <v>0</v>
      </c>
      <c r="F4" s="178">
        <f t="shared" si="0"/>
        <v>0</v>
      </c>
      <c r="G4" s="178">
        <f>F4-D4-E4</f>
        <v>0</v>
      </c>
      <c r="H4" s="178">
        <f>C4-G4</f>
        <v>0</v>
      </c>
    </row>
    <row r="5" spans="1:8" ht="22.5" customHeight="1">
      <c r="A5" s="177">
        <v>2</v>
      </c>
      <c r="B5" s="125" t="s">
        <v>357</v>
      </c>
      <c r="C5" s="174"/>
      <c r="D5" s="175"/>
      <c r="E5" s="175"/>
      <c r="F5" s="175"/>
      <c r="G5" s="178">
        <f t="shared" ref="G5:G11" si="1">F5-D5-E5</f>
        <v>0</v>
      </c>
      <c r="H5" s="178">
        <f t="shared" ref="H5:H11" si="2">C5-G5</f>
        <v>0</v>
      </c>
    </row>
    <row r="6" spans="1:8" ht="22.5" customHeight="1">
      <c r="A6" s="177">
        <v>3</v>
      </c>
      <c r="B6" s="125" t="s">
        <v>358</v>
      </c>
      <c r="C6" s="174"/>
      <c r="D6" s="175"/>
      <c r="E6" s="175"/>
      <c r="F6" s="175"/>
      <c r="G6" s="178">
        <f t="shared" si="1"/>
        <v>0</v>
      </c>
      <c r="H6" s="178">
        <f t="shared" si="2"/>
        <v>0</v>
      </c>
    </row>
    <row r="7" spans="1:8" ht="22.5" customHeight="1">
      <c r="A7" s="177">
        <v>4</v>
      </c>
      <c r="B7" s="125" t="s">
        <v>359</v>
      </c>
      <c r="C7" s="174"/>
      <c r="D7" s="175"/>
      <c r="E7" s="175"/>
      <c r="F7" s="175"/>
      <c r="G7" s="178">
        <f t="shared" si="1"/>
        <v>0</v>
      </c>
      <c r="H7" s="178">
        <f t="shared" si="2"/>
        <v>0</v>
      </c>
    </row>
    <row r="8" spans="1:8" ht="22.5" customHeight="1">
      <c r="A8" s="177">
        <v>5</v>
      </c>
      <c r="B8" s="125" t="s">
        <v>360</v>
      </c>
      <c r="C8" s="174"/>
      <c r="D8" s="175"/>
      <c r="E8" s="175"/>
      <c r="F8" s="175"/>
      <c r="G8" s="178">
        <f t="shared" si="1"/>
        <v>0</v>
      </c>
      <c r="H8" s="178">
        <f t="shared" si="2"/>
        <v>0</v>
      </c>
    </row>
    <row r="9" spans="1:8" ht="26.25" customHeight="1">
      <c r="A9" s="177">
        <v>6</v>
      </c>
      <c r="B9" s="125" t="s">
        <v>361</v>
      </c>
      <c r="C9" s="174"/>
      <c r="D9" s="175"/>
      <c r="E9" s="175"/>
      <c r="F9" s="175"/>
      <c r="G9" s="178">
        <f t="shared" si="1"/>
        <v>0</v>
      </c>
      <c r="H9" s="178">
        <f t="shared" si="2"/>
        <v>0</v>
      </c>
    </row>
    <row r="10" spans="1:8" ht="22.5" customHeight="1">
      <c r="A10" s="177">
        <v>7</v>
      </c>
      <c r="B10" s="125" t="s">
        <v>362</v>
      </c>
      <c r="C10" s="174"/>
      <c r="D10" s="175"/>
      <c r="E10" s="175"/>
      <c r="F10" s="175"/>
      <c r="G10" s="178">
        <f t="shared" si="1"/>
        <v>0</v>
      </c>
      <c r="H10" s="178">
        <f t="shared" si="2"/>
        <v>0</v>
      </c>
    </row>
    <row r="11" spans="1:8" ht="22.5" customHeight="1">
      <c r="A11" s="177">
        <v>8</v>
      </c>
      <c r="B11" s="125" t="s">
        <v>363</v>
      </c>
      <c r="C11" s="174"/>
      <c r="D11" s="175"/>
      <c r="E11" s="175"/>
      <c r="F11" s="175"/>
      <c r="G11" s="178">
        <f t="shared" si="1"/>
        <v>0</v>
      </c>
      <c r="H11" s="178">
        <f t="shared" si="2"/>
        <v>0</v>
      </c>
    </row>
    <row r="12" spans="1:8" ht="22.5" customHeight="1">
      <c r="A12" s="177">
        <v>9</v>
      </c>
      <c r="B12" s="125" t="s">
        <v>364</v>
      </c>
      <c r="C12" s="178">
        <f>SUM(C13:C16)</f>
        <v>0</v>
      </c>
      <c r="D12" s="178">
        <f>SUM(D13:D16)</f>
        <v>0</v>
      </c>
      <c r="E12" s="178">
        <f t="shared" ref="E12:H12" si="3">SUM(E13:E16)</f>
        <v>0</v>
      </c>
      <c r="F12" s="178">
        <f t="shared" si="3"/>
        <v>0</v>
      </c>
      <c r="G12" s="178">
        <f t="shared" si="3"/>
        <v>0</v>
      </c>
      <c r="H12" s="178">
        <f t="shared" si="3"/>
        <v>0</v>
      </c>
    </row>
    <row r="13" spans="1:8" ht="22.5" customHeight="1">
      <c r="A13" s="177">
        <v>10</v>
      </c>
      <c r="B13" s="150" t="s">
        <v>365</v>
      </c>
      <c r="C13" s="175"/>
      <c r="D13" s="175"/>
      <c r="E13" s="175"/>
      <c r="F13" s="175"/>
      <c r="G13" s="181">
        <f>F13-D13-E13</f>
        <v>0</v>
      </c>
      <c r="H13" s="182">
        <f>C13-G13</f>
        <v>0</v>
      </c>
    </row>
    <row r="14" spans="1:8" ht="22.5" customHeight="1">
      <c r="A14" s="177">
        <v>11</v>
      </c>
      <c r="B14" s="150" t="s">
        <v>366</v>
      </c>
      <c r="C14" s="175"/>
      <c r="D14" s="175"/>
      <c r="E14" s="175"/>
      <c r="F14" s="175"/>
      <c r="G14" s="181">
        <f t="shared" ref="G14:G16" si="4">F14-D14-E14</f>
        <v>0</v>
      </c>
      <c r="H14" s="182">
        <f t="shared" ref="H14:H16" si="5">C14-G14</f>
        <v>0</v>
      </c>
    </row>
    <row r="15" spans="1:8" ht="22.5" customHeight="1">
      <c r="A15" s="177">
        <v>12</v>
      </c>
      <c r="B15" s="150" t="s">
        <v>367</v>
      </c>
      <c r="C15" s="175"/>
      <c r="D15" s="175"/>
      <c r="E15" s="175"/>
      <c r="F15" s="175"/>
      <c r="G15" s="181">
        <f t="shared" si="4"/>
        <v>0</v>
      </c>
      <c r="H15" s="182">
        <f t="shared" si="5"/>
        <v>0</v>
      </c>
    </row>
    <row r="16" spans="1:8" ht="22.5" customHeight="1">
      <c r="A16" s="177">
        <v>13</v>
      </c>
      <c r="B16" s="150" t="s">
        <v>155</v>
      </c>
      <c r="C16" s="175"/>
      <c r="D16" s="175"/>
      <c r="E16" s="175"/>
      <c r="F16" s="175"/>
      <c r="G16" s="181">
        <f t="shared" si="4"/>
        <v>0</v>
      </c>
      <c r="H16" s="182">
        <f t="shared" si="5"/>
        <v>0</v>
      </c>
    </row>
    <row r="17" spans="1:8" ht="22.5" customHeight="1" thickBot="1">
      <c r="A17" s="179">
        <v>14</v>
      </c>
      <c r="B17" s="180" t="s">
        <v>368</v>
      </c>
      <c r="C17" s="183">
        <f>C4+C12</f>
        <v>0</v>
      </c>
      <c r="D17" s="183">
        <f t="shared" ref="D17:H17" si="6">D4+D12</f>
        <v>0</v>
      </c>
      <c r="E17" s="183">
        <f t="shared" si="6"/>
        <v>0</v>
      </c>
      <c r="F17" s="183">
        <f t="shared" si="6"/>
        <v>0</v>
      </c>
      <c r="G17" s="183">
        <f t="shared" si="6"/>
        <v>0</v>
      </c>
      <c r="H17" s="183">
        <f t="shared" si="6"/>
        <v>0</v>
      </c>
    </row>
  </sheetData>
  <sheetProtection password="CF88" sheet="1" objects="1" scenarios="1"/>
  <mergeCells count="3">
    <mergeCell ref="A2:A3"/>
    <mergeCell ref="B2:B3"/>
    <mergeCell ref="A1:H1"/>
  </mergeCells>
  <phoneticPr fontId="1"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18"/>
  <dimension ref="A1:I20"/>
  <sheetViews>
    <sheetView workbookViewId="0">
      <pane xSplit="2" ySplit="4" topLeftCell="C5" activePane="bottomRight" state="frozen"/>
      <selection pane="topRight" activeCell="C1" sqref="C1"/>
      <selection pane="bottomLeft" activeCell="A5" sqref="A5"/>
      <selection pane="bottomRight" activeCell="K13" sqref="K13"/>
    </sheetView>
  </sheetViews>
  <sheetFormatPr defaultRowHeight="13.5"/>
  <cols>
    <col min="1" max="1" width="6.875" style="6" customWidth="1"/>
    <col min="2" max="2" width="30" style="6" customWidth="1"/>
    <col min="3" max="9" width="12" style="6" customWidth="1"/>
    <col min="10" max="16384" width="9" style="6"/>
  </cols>
  <sheetData>
    <row r="1" spans="1:9" ht="27.75" customHeight="1" thickBot="1">
      <c r="A1" s="554" t="s">
        <v>950</v>
      </c>
      <c r="B1" s="554"/>
      <c r="C1" s="554"/>
      <c r="D1" s="554"/>
      <c r="E1" s="554"/>
      <c r="F1" s="554"/>
      <c r="G1" s="554"/>
      <c r="H1" s="554"/>
      <c r="I1" s="554"/>
    </row>
    <row r="2" spans="1:9" ht="19.899999999999999" customHeight="1">
      <c r="A2" s="576" t="s">
        <v>1</v>
      </c>
      <c r="B2" s="564" t="s">
        <v>3</v>
      </c>
      <c r="C2" s="564" t="s">
        <v>371</v>
      </c>
      <c r="D2" s="564"/>
      <c r="E2" s="564"/>
      <c r="F2" s="564" t="s">
        <v>372</v>
      </c>
      <c r="G2" s="564"/>
      <c r="H2" s="564"/>
      <c r="I2" s="574" t="s">
        <v>166</v>
      </c>
    </row>
    <row r="3" spans="1:9" ht="19.899999999999999" customHeight="1">
      <c r="A3" s="577"/>
      <c r="B3" s="565"/>
      <c r="C3" s="124" t="s">
        <v>123</v>
      </c>
      <c r="D3" s="124" t="s">
        <v>124</v>
      </c>
      <c r="E3" s="124" t="s">
        <v>166</v>
      </c>
      <c r="F3" s="124" t="s">
        <v>123</v>
      </c>
      <c r="G3" s="124" t="s">
        <v>124</v>
      </c>
      <c r="H3" s="124" t="s">
        <v>166</v>
      </c>
      <c r="I3" s="575"/>
    </row>
    <row r="4" spans="1:9" ht="19.899999999999999" customHeight="1">
      <c r="A4" s="577"/>
      <c r="B4" s="565"/>
      <c r="C4" s="124">
        <v>1</v>
      </c>
      <c r="D4" s="124">
        <v>2</v>
      </c>
      <c r="E4" s="124" t="s">
        <v>373</v>
      </c>
      <c r="F4" s="124">
        <v>4</v>
      </c>
      <c r="G4" s="124">
        <v>5</v>
      </c>
      <c r="H4" s="124" t="s">
        <v>374</v>
      </c>
      <c r="I4" s="126" t="s">
        <v>375</v>
      </c>
    </row>
    <row r="5" spans="1:9" ht="19.899999999999999" customHeight="1">
      <c r="A5" s="185">
        <v>1</v>
      </c>
      <c r="B5" s="100" t="s">
        <v>376</v>
      </c>
      <c r="C5" s="184"/>
      <c r="D5" s="184"/>
      <c r="E5" s="187">
        <f>D5-C5</f>
        <v>0</v>
      </c>
      <c r="F5" s="184"/>
      <c r="G5" s="184"/>
      <c r="H5" s="187">
        <f>G5-F5</f>
        <v>0</v>
      </c>
      <c r="I5" s="189">
        <f>E5+H5</f>
        <v>0</v>
      </c>
    </row>
    <row r="6" spans="1:9" ht="19.899999999999999" customHeight="1">
      <c r="A6" s="185">
        <v>2</v>
      </c>
      <c r="B6" s="100" t="s">
        <v>377</v>
      </c>
      <c r="C6" s="184"/>
      <c r="D6" s="184"/>
      <c r="E6" s="187">
        <f t="shared" ref="E6:E20" si="0">D6-C6</f>
        <v>0</v>
      </c>
      <c r="F6" s="184"/>
      <c r="G6" s="184"/>
      <c r="H6" s="187">
        <f t="shared" ref="H6:H19" si="1">G6-F6</f>
        <v>0</v>
      </c>
      <c r="I6" s="189">
        <f t="shared" ref="I6:I19" si="2">E6+H6</f>
        <v>0</v>
      </c>
    </row>
    <row r="7" spans="1:9" ht="19.899999999999999" customHeight="1">
      <c r="A7" s="185">
        <v>3</v>
      </c>
      <c r="B7" s="100" t="s">
        <v>378</v>
      </c>
      <c r="C7" s="184"/>
      <c r="D7" s="184"/>
      <c r="E7" s="187">
        <f t="shared" si="0"/>
        <v>0</v>
      </c>
      <c r="F7" s="184"/>
      <c r="G7" s="184"/>
      <c r="H7" s="187">
        <f t="shared" si="1"/>
        <v>0</v>
      </c>
      <c r="I7" s="189">
        <f t="shared" si="2"/>
        <v>0</v>
      </c>
    </row>
    <row r="8" spans="1:9" ht="19.899999999999999" customHeight="1">
      <c r="A8" s="185">
        <v>4</v>
      </c>
      <c r="B8" s="100" t="s">
        <v>379</v>
      </c>
      <c r="C8" s="184"/>
      <c r="D8" s="184"/>
      <c r="E8" s="187">
        <f t="shared" si="0"/>
        <v>0</v>
      </c>
      <c r="F8" s="184"/>
      <c r="G8" s="184"/>
      <c r="H8" s="187">
        <f t="shared" si="1"/>
        <v>0</v>
      </c>
      <c r="I8" s="189">
        <f t="shared" si="2"/>
        <v>0</v>
      </c>
    </row>
    <row r="9" spans="1:9" ht="19.899999999999999" customHeight="1">
      <c r="A9" s="185">
        <v>5</v>
      </c>
      <c r="B9" s="100" t="s">
        <v>380</v>
      </c>
      <c r="C9" s="184"/>
      <c r="D9" s="184"/>
      <c r="E9" s="187">
        <f t="shared" si="0"/>
        <v>0</v>
      </c>
      <c r="F9" s="184"/>
      <c r="G9" s="184"/>
      <c r="H9" s="187">
        <f t="shared" si="1"/>
        <v>0</v>
      </c>
      <c r="I9" s="189">
        <f t="shared" si="2"/>
        <v>0</v>
      </c>
    </row>
    <row r="10" spans="1:9" ht="19.899999999999999" customHeight="1">
      <c r="A10" s="185">
        <v>6</v>
      </c>
      <c r="B10" s="100" t="s">
        <v>381</v>
      </c>
      <c r="C10" s="184"/>
      <c r="D10" s="184"/>
      <c r="E10" s="187">
        <f t="shared" si="0"/>
        <v>0</v>
      </c>
      <c r="F10" s="184"/>
      <c r="G10" s="184"/>
      <c r="H10" s="187">
        <f t="shared" si="1"/>
        <v>0</v>
      </c>
      <c r="I10" s="189">
        <f t="shared" si="2"/>
        <v>0</v>
      </c>
    </row>
    <row r="11" spans="1:9" ht="19.899999999999999" customHeight="1">
      <c r="A11" s="185">
        <v>7</v>
      </c>
      <c r="B11" s="100" t="s">
        <v>382</v>
      </c>
      <c r="C11" s="184"/>
      <c r="D11" s="184"/>
      <c r="E11" s="187">
        <f t="shared" si="0"/>
        <v>0</v>
      </c>
      <c r="F11" s="184"/>
      <c r="G11" s="184"/>
      <c r="H11" s="187">
        <f t="shared" si="1"/>
        <v>0</v>
      </c>
      <c r="I11" s="189">
        <f t="shared" si="2"/>
        <v>0</v>
      </c>
    </row>
    <row r="12" spans="1:9" ht="19.899999999999999" customHeight="1">
      <c r="A12" s="185">
        <v>8</v>
      </c>
      <c r="B12" s="100" t="s">
        <v>383</v>
      </c>
      <c r="C12" s="187">
        <f>SUM(C13:C14)</f>
        <v>0</v>
      </c>
      <c r="D12" s="187">
        <f>SUM(D13:D14)</f>
        <v>0</v>
      </c>
      <c r="E12" s="187">
        <f t="shared" si="0"/>
        <v>0</v>
      </c>
      <c r="F12" s="184"/>
      <c r="G12" s="184"/>
      <c r="H12" s="187">
        <f t="shared" si="1"/>
        <v>0</v>
      </c>
      <c r="I12" s="189">
        <f t="shared" si="2"/>
        <v>0</v>
      </c>
    </row>
    <row r="13" spans="1:9" ht="19.899999999999999" customHeight="1">
      <c r="A13" s="185">
        <v>9</v>
      </c>
      <c r="B13" s="98" t="s">
        <v>384</v>
      </c>
      <c r="C13" s="184"/>
      <c r="D13" s="184"/>
      <c r="E13" s="187">
        <f t="shared" si="0"/>
        <v>0</v>
      </c>
      <c r="F13" s="184"/>
      <c r="G13" s="184"/>
      <c r="H13" s="187">
        <f t="shared" si="1"/>
        <v>0</v>
      </c>
      <c r="I13" s="189">
        <f t="shared" si="2"/>
        <v>0</v>
      </c>
    </row>
    <row r="14" spans="1:9" ht="19.899999999999999" customHeight="1">
      <c r="A14" s="185">
        <v>10</v>
      </c>
      <c r="B14" s="98" t="s">
        <v>385</v>
      </c>
      <c r="C14" s="184"/>
      <c r="D14" s="184"/>
      <c r="E14" s="187">
        <f t="shared" si="0"/>
        <v>0</v>
      </c>
      <c r="F14" s="184"/>
      <c r="G14" s="184"/>
      <c r="H14" s="187">
        <f t="shared" si="1"/>
        <v>0</v>
      </c>
      <c r="I14" s="189">
        <f t="shared" si="2"/>
        <v>0</v>
      </c>
    </row>
    <row r="15" spans="1:9" ht="19.899999999999999" customHeight="1">
      <c r="A15" s="185">
        <v>11</v>
      </c>
      <c r="B15" s="100" t="s">
        <v>386</v>
      </c>
      <c r="C15" s="184"/>
      <c r="D15" s="184"/>
      <c r="E15" s="187">
        <f t="shared" si="0"/>
        <v>0</v>
      </c>
      <c r="F15" s="184"/>
      <c r="G15" s="184"/>
      <c r="H15" s="187">
        <f t="shared" si="1"/>
        <v>0</v>
      </c>
      <c r="I15" s="189">
        <f t="shared" si="2"/>
        <v>0</v>
      </c>
    </row>
    <row r="16" spans="1:9" ht="19.899999999999999" customHeight="1">
      <c r="A16" s="185">
        <v>12</v>
      </c>
      <c r="B16" s="100" t="s">
        <v>387</v>
      </c>
      <c r="C16" s="110"/>
      <c r="D16" s="110"/>
      <c r="E16" s="187">
        <f t="shared" si="0"/>
        <v>0</v>
      </c>
      <c r="F16" s="184"/>
      <c r="G16" s="184"/>
      <c r="H16" s="187">
        <f t="shared" si="1"/>
        <v>0</v>
      </c>
      <c r="I16" s="189">
        <f t="shared" si="2"/>
        <v>0</v>
      </c>
    </row>
    <row r="17" spans="1:9" ht="19.899999999999999" customHeight="1">
      <c r="A17" s="185">
        <v>13</v>
      </c>
      <c r="B17" s="100" t="s">
        <v>388</v>
      </c>
      <c r="C17" s="110"/>
      <c r="D17" s="110"/>
      <c r="E17" s="187">
        <f t="shared" si="0"/>
        <v>0</v>
      </c>
      <c r="F17" s="184"/>
      <c r="G17" s="184"/>
      <c r="H17" s="187">
        <f t="shared" si="1"/>
        <v>0</v>
      </c>
      <c r="I17" s="189">
        <f t="shared" si="2"/>
        <v>0</v>
      </c>
    </row>
    <row r="18" spans="1:9" ht="19.899999999999999" customHeight="1">
      <c r="A18" s="185">
        <v>14</v>
      </c>
      <c r="B18" s="100" t="s">
        <v>389</v>
      </c>
      <c r="C18" s="184"/>
      <c r="D18" s="184"/>
      <c r="E18" s="187">
        <f t="shared" si="0"/>
        <v>0</v>
      </c>
      <c r="F18" s="184"/>
      <c r="G18" s="184"/>
      <c r="H18" s="187">
        <f t="shared" si="1"/>
        <v>0</v>
      </c>
      <c r="I18" s="189">
        <f t="shared" si="2"/>
        <v>0</v>
      </c>
    </row>
    <row r="19" spans="1:9" ht="19.899999999999999" customHeight="1">
      <c r="A19" s="185">
        <v>15</v>
      </c>
      <c r="B19" s="100" t="s">
        <v>232</v>
      </c>
      <c r="C19" s="184"/>
      <c r="D19" s="184"/>
      <c r="E19" s="187">
        <f t="shared" si="0"/>
        <v>0</v>
      </c>
      <c r="F19" s="184"/>
      <c r="G19" s="184"/>
      <c r="H19" s="187">
        <f t="shared" si="1"/>
        <v>0</v>
      </c>
      <c r="I19" s="189">
        <f t="shared" si="2"/>
        <v>0</v>
      </c>
    </row>
    <row r="20" spans="1:9" ht="19.899999999999999" customHeight="1" thickBot="1">
      <c r="A20" s="186">
        <v>16</v>
      </c>
      <c r="B20" s="138" t="s">
        <v>390</v>
      </c>
      <c r="C20" s="188">
        <f>C5+C8+C10+C12+C15+C16+C17+C18+C19</f>
        <v>0</v>
      </c>
      <c r="D20" s="188">
        <f>D5+D8+D10+D12+D15+D16+D17+D18+D19</f>
        <v>0</v>
      </c>
      <c r="E20" s="188">
        <f t="shared" si="0"/>
        <v>0</v>
      </c>
      <c r="F20" s="188">
        <f t="shared" ref="F20:I20" si="3">F5+F8+F10+F12+F15+F16+F17+F18+F19</f>
        <v>0</v>
      </c>
      <c r="G20" s="188">
        <f>G5+G8+G10+G12+G15+G16+G17+G18+G19</f>
        <v>0</v>
      </c>
      <c r="H20" s="188">
        <f t="shared" si="3"/>
        <v>0</v>
      </c>
      <c r="I20" s="190">
        <f t="shared" si="3"/>
        <v>0</v>
      </c>
    </row>
  </sheetData>
  <sheetProtection password="CF88" sheet="1" objects="1" scenarios="1"/>
  <mergeCells count="6">
    <mergeCell ref="A1:I1"/>
    <mergeCell ref="A2:A4"/>
    <mergeCell ref="B2:B4"/>
    <mergeCell ref="C2:E2"/>
    <mergeCell ref="F2:H2"/>
    <mergeCell ref="I2:I3"/>
  </mergeCells>
  <phoneticPr fontId="1" type="noConversion"/>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19"/>
  <dimension ref="A1:C26"/>
  <sheetViews>
    <sheetView workbookViewId="0">
      <pane xSplit="2" ySplit="2" topLeftCell="C3" activePane="bottomRight" state="frozen"/>
      <selection activeCell="U19" sqref="U19"/>
      <selection pane="topRight" activeCell="U19" sqref="U19"/>
      <selection pane="bottomLeft" activeCell="U19" sqref="U19"/>
      <selection pane="bottomRight" activeCell="F11" sqref="F11"/>
    </sheetView>
  </sheetViews>
  <sheetFormatPr defaultRowHeight="20.45" customHeight="1"/>
  <cols>
    <col min="1" max="1" width="6.875" style="6" customWidth="1"/>
    <col min="2" max="2" width="59.75" style="6" customWidth="1"/>
    <col min="3" max="3" width="21.625" style="192" customWidth="1"/>
    <col min="4" max="16384" width="9" style="6"/>
  </cols>
  <sheetData>
    <row r="1" spans="1:3" ht="27.75" customHeight="1" thickBot="1">
      <c r="A1" s="554" t="s">
        <v>1082</v>
      </c>
      <c r="B1" s="554"/>
      <c r="C1" s="554"/>
    </row>
    <row r="2" spans="1:3" ht="27" customHeight="1">
      <c r="A2" s="148" t="s">
        <v>1</v>
      </c>
      <c r="B2" s="88" t="s">
        <v>40</v>
      </c>
      <c r="C2" s="193" t="s">
        <v>41</v>
      </c>
    </row>
    <row r="3" spans="1:3" ht="27" customHeight="1">
      <c r="A3" s="91">
        <v>1</v>
      </c>
      <c r="B3" s="92" t="s">
        <v>393</v>
      </c>
      <c r="C3" s="101">
        <f>C4+C10</f>
        <v>0</v>
      </c>
    </row>
    <row r="4" spans="1:3" ht="27" customHeight="1">
      <c r="A4" s="91">
        <v>2</v>
      </c>
      <c r="B4" s="92" t="s">
        <v>394</v>
      </c>
      <c r="C4" s="101">
        <f>SUM(C5:C9)</f>
        <v>0</v>
      </c>
    </row>
    <row r="5" spans="1:3" ht="27" customHeight="1">
      <c r="A5" s="91">
        <v>3</v>
      </c>
      <c r="B5" s="92" t="s">
        <v>395</v>
      </c>
      <c r="C5" s="191"/>
    </row>
    <row r="6" spans="1:3" ht="27" customHeight="1">
      <c r="A6" s="91">
        <v>4</v>
      </c>
      <c r="B6" s="92" t="s">
        <v>396</v>
      </c>
      <c r="C6" s="191"/>
    </row>
    <row r="7" spans="1:3" ht="27" customHeight="1">
      <c r="A7" s="91">
        <v>5</v>
      </c>
      <c r="B7" s="92" t="s">
        <v>397</v>
      </c>
      <c r="C7" s="191"/>
    </row>
    <row r="8" spans="1:3" ht="27" customHeight="1">
      <c r="A8" s="91">
        <v>6</v>
      </c>
      <c r="B8" s="92" t="s">
        <v>398</v>
      </c>
      <c r="C8" s="191"/>
    </row>
    <row r="9" spans="1:3" ht="27" customHeight="1">
      <c r="A9" s="91">
        <v>7</v>
      </c>
      <c r="B9" s="92" t="s">
        <v>399</v>
      </c>
      <c r="C9" s="191"/>
    </row>
    <row r="10" spans="1:3" ht="27" customHeight="1">
      <c r="A10" s="91">
        <v>8</v>
      </c>
      <c r="B10" s="92" t="s">
        <v>400</v>
      </c>
      <c r="C10" s="191"/>
    </row>
    <row r="11" spans="1:3" ht="27" customHeight="1">
      <c r="A11" s="91">
        <v>9</v>
      </c>
      <c r="B11" s="92" t="s">
        <v>401</v>
      </c>
      <c r="C11" s="101">
        <f>C12+C18</f>
        <v>0</v>
      </c>
    </row>
    <row r="12" spans="1:3" ht="27" customHeight="1">
      <c r="A12" s="91">
        <v>10</v>
      </c>
      <c r="B12" s="92" t="s">
        <v>402</v>
      </c>
      <c r="C12" s="101">
        <f>SUM(C13:C17)</f>
        <v>0</v>
      </c>
    </row>
    <row r="13" spans="1:3" ht="27" customHeight="1">
      <c r="A13" s="91">
        <v>11</v>
      </c>
      <c r="B13" s="92" t="s">
        <v>403</v>
      </c>
      <c r="C13" s="191"/>
    </row>
    <row r="14" spans="1:3" ht="27" customHeight="1">
      <c r="A14" s="91">
        <v>12</v>
      </c>
      <c r="B14" s="92" t="s">
        <v>404</v>
      </c>
      <c r="C14" s="191"/>
    </row>
    <row r="15" spans="1:3" ht="27" customHeight="1">
      <c r="A15" s="91">
        <v>13</v>
      </c>
      <c r="B15" s="92" t="s">
        <v>405</v>
      </c>
      <c r="C15" s="191"/>
    </row>
    <row r="16" spans="1:3" ht="27" customHeight="1">
      <c r="A16" s="91">
        <v>14</v>
      </c>
      <c r="B16" s="92" t="s">
        <v>406</v>
      </c>
      <c r="C16" s="191"/>
    </row>
    <row r="17" spans="1:3" ht="27" customHeight="1">
      <c r="A17" s="91">
        <v>15</v>
      </c>
      <c r="B17" s="92" t="s">
        <v>407</v>
      </c>
      <c r="C17" s="191"/>
    </row>
    <row r="18" spans="1:3" ht="27" customHeight="1">
      <c r="A18" s="91">
        <v>16</v>
      </c>
      <c r="B18" s="92" t="s">
        <v>408</v>
      </c>
      <c r="C18" s="191"/>
    </row>
    <row r="19" spans="1:3" ht="27" customHeight="1">
      <c r="A19" s="91">
        <v>17</v>
      </c>
      <c r="B19" s="92" t="s">
        <v>409</v>
      </c>
      <c r="C19" s="101">
        <f>C3-C11</f>
        <v>0</v>
      </c>
    </row>
    <row r="20" spans="1:3" ht="27" customHeight="1">
      <c r="A20" s="91">
        <v>18</v>
      </c>
      <c r="B20" s="92" t="s">
        <v>410</v>
      </c>
      <c r="C20" s="101">
        <f>SUM(C21:C23)</f>
        <v>0</v>
      </c>
    </row>
    <row r="21" spans="1:3" ht="27" customHeight="1">
      <c r="A21" s="91">
        <v>19</v>
      </c>
      <c r="B21" s="92" t="s">
        <v>411</v>
      </c>
      <c r="C21" s="191"/>
    </row>
    <row r="22" spans="1:3" ht="27" customHeight="1">
      <c r="A22" s="91">
        <v>20</v>
      </c>
      <c r="B22" s="100" t="s">
        <v>412</v>
      </c>
      <c r="C22" s="191"/>
    </row>
    <row r="23" spans="1:3" ht="27" customHeight="1">
      <c r="A23" s="91">
        <v>21</v>
      </c>
      <c r="B23" s="100" t="s">
        <v>413</v>
      </c>
      <c r="C23" s="191"/>
    </row>
    <row r="24" spans="1:3" ht="27" customHeight="1">
      <c r="A24" s="91">
        <v>22</v>
      </c>
      <c r="B24" s="92" t="s">
        <v>414</v>
      </c>
      <c r="C24" s="191"/>
    </row>
    <row r="25" spans="1:3" ht="27" customHeight="1">
      <c r="A25" s="91">
        <v>23</v>
      </c>
      <c r="B25" s="92" t="s">
        <v>415</v>
      </c>
      <c r="C25" s="191"/>
    </row>
    <row r="26" spans="1:3" ht="27" customHeight="1" thickBot="1">
      <c r="A26" s="103">
        <v>24</v>
      </c>
      <c r="B26" s="151" t="s">
        <v>416</v>
      </c>
      <c r="C26" s="194">
        <f>C20-C24-C25</f>
        <v>0</v>
      </c>
    </row>
  </sheetData>
  <sheetProtection password="CF88" sheet="1" objects="1" scenarios="1"/>
  <mergeCells count="1">
    <mergeCell ref="A1:C1"/>
  </mergeCells>
  <phoneticPr fontId="1" type="noConversion"/>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sheetPr codeName="Sheet20"/>
  <dimension ref="A1:G46"/>
  <sheetViews>
    <sheetView workbookViewId="0">
      <pane xSplit="4" ySplit="3" topLeftCell="E4" activePane="bottomRight" state="frozen"/>
      <selection activeCell="U19" sqref="U19"/>
      <selection pane="topRight" activeCell="U19" sqref="U19"/>
      <selection pane="bottomLeft" activeCell="U19" sqref="U19"/>
      <selection pane="bottomRight" activeCell="L19" sqref="L19"/>
    </sheetView>
  </sheetViews>
  <sheetFormatPr defaultColWidth="11.75" defaultRowHeight="22.15" customHeight="1"/>
  <cols>
    <col min="1" max="1" width="5.5" style="6" customWidth="1"/>
    <col min="2" max="2" width="18.625" style="6" customWidth="1"/>
    <col min="3" max="16384" width="11.75" style="6"/>
  </cols>
  <sheetData>
    <row r="1" spans="1:7" ht="27.75" customHeight="1" thickBot="1">
      <c r="A1" s="554" t="s">
        <v>951</v>
      </c>
      <c r="B1" s="554"/>
      <c r="C1" s="554"/>
      <c r="D1" s="554"/>
      <c r="E1" s="554"/>
      <c r="F1" s="554"/>
      <c r="G1" s="554"/>
    </row>
    <row r="2" spans="1:7" ht="15.75" customHeight="1">
      <c r="A2" s="576" t="s">
        <v>1</v>
      </c>
      <c r="B2" s="562" t="s">
        <v>40</v>
      </c>
      <c r="C2" s="562"/>
      <c r="D2" s="562"/>
      <c r="E2" s="304" t="s">
        <v>123</v>
      </c>
      <c r="F2" s="304" t="s">
        <v>124</v>
      </c>
      <c r="G2" s="305" t="s">
        <v>166</v>
      </c>
    </row>
    <row r="3" spans="1:7" ht="15.75" customHeight="1">
      <c r="A3" s="577"/>
      <c r="B3" s="563"/>
      <c r="C3" s="563"/>
      <c r="D3" s="563"/>
      <c r="E3" s="308">
        <v>1</v>
      </c>
      <c r="F3" s="308">
        <v>2</v>
      </c>
      <c r="G3" s="90" t="s">
        <v>419</v>
      </c>
    </row>
    <row r="4" spans="1:7" ht="15.75" customHeight="1">
      <c r="A4" s="306">
        <v>1</v>
      </c>
      <c r="B4" s="590" t="s">
        <v>420</v>
      </c>
      <c r="C4" s="590"/>
      <c r="D4" s="590"/>
      <c r="E4" s="113">
        <f>E5+E16+E17+E18+E19+E22+E23</f>
        <v>0</v>
      </c>
      <c r="F4" s="113">
        <f>F5+F16+F17+F18+F19+F22+F23</f>
        <v>0</v>
      </c>
      <c r="G4" s="202">
        <f>E4-F4</f>
        <v>0</v>
      </c>
    </row>
    <row r="5" spans="1:7" ht="15.75" customHeight="1">
      <c r="A5" s="306">
        <v>2</v>
      </c>
      <c r="B5" s="595" t="s">
        <v>421</v>
      </c>
      <c r="C5" s="595"/>
      <c r="D5" s="595"/>
      <c r="E5" s="113">
        <f>SUM(E6:E15)</f>
        <v>0</v>
      </c>
      <c r="F5" s="113">
        <f t="shared" ref="F5:G5" si="0">SUM(F6:F15)</f>
        <v>0</v>
      </c>
      <c r="G5" s="202">
        <f t="shared" si="0"/>
        <v>0</v>
      </c>
    </row>
    <row r="6" spans="1:7" ht="15.75" customHeight="1">
      <c r="A6" s="306">
        <v>3</v>
      </c>
      <c r="B6" s="595" t="s">
        <v>422</v>
      </c>
      <c r="C6" s="590" t="s">
        <v>423</v>
      </c>
      <c r="D6" s="590"/>
      <c r="E6" s="110"/>
      <c r="F6" s="196"/>
      <c r="G6" s="195"/>
    </row>
    <row r="7" spans="1:7" ht="15.75" customHeight="1">
      <c r="A7" s="306">
        <v>4</v>
      </c>
      <c r="B7" s="595"/>
      <c r="C7" s="590" t="s">
        <v>1234</v>
      </c>
      <c r="D7" s="311" t="s">
        <v>1235</v>
      </c>
      <c r="E7" s="110"/>
      <c r="F7" s="196"/>
      <c r="G7" s="195"/>
    </row>
    <row r="8" spans="1:7" ht="15.75" customHeight="1">
      <c r="A8" s="306">
        <v>5</v>
      </c>
      <c r="B8" s="595"/>
      <c r="C8" s="590"/>
      <c r="D8" s="311" t="s">
        <v>426</v>
      </c>
      <c r="E8" s="110"/>
      <c r="F8" s="196"/>
      <c r="G8" s="195"/>
    </row>
    <row r="9" spans="1:7" ht="15.75" customHeight="1">
      <c r="A9" s="306">
        <v>6</v>
      </c>
      <c r="B9" s="595" t="s">
        <v>427</v>
      </c>
      <c r="C9" s="590" t="s">
        <v>425</v>
      </c>
      <c r="D9" s="590"/>
      <c r="E9" s="110"/>
      <c r="F9" s="196"/>
      <c r="G9" s="195"/>
    </row>
    <row r="10" spans="1:7" ht="15.75" customHeight="1">
      <c r="A10" s="306">
        <v>7</v>
      </c>
      <c r="B10" s="595"/>
      <c r="C10" s="590" t="s">
        <v>426</v>
      </c>
      <c r="D10" s="590"/>
      <c r="E10" s="110"/>
      <c r="F10" s="196"/>
      <c r="G10" s="195"/>
    </row>
    <row r="11" spans="1:7" ht="15.75" customHeight="1">
      <c r="A11" s="306">
        <v>8</v>
      </c>
      <c r="B11" s="595" t="s">
        <v>428</v>
      </c>
      <c r="C11" s="590" t="s">
        <v>429</v>
      </c>
      <c r="D11" s="590"/>
      <c r="E11" s="110"/>
      <c r="F11" s="196"/>
      <c r="G11" s="195"/>
    </row>
    <row r="12" spans="1:7" ht="15.75" customHeight="1">
      <c r="A12" s="306">
        <v>9</v>
      </c>
      <c r="B12" s="595"/>
      <c r="C12" s="590" t="s">
        <v>430</v>
      </c>
      <c r="D12" s="590"/>
      <c r="E12" s="110"/>
      <c r="F12" s="196"/>
      <c r="G12" s="195"/>
    </row>
    <row r="13" spans="1:7" ht="15.75" customHeight="1">
      <c r="A13" s="306">
        <v>10</v>
      </c>
      <c r="B13" s="591" t="s">
        <v>1001</v>
      </c>
      <c r="C13" s="590" t="s">
        <v>423</v>
      </c>
      <c r="D13" s="590"/>
      <c r="E13" s="110"/>
      <c r="F13" s="196"/>
      <c r="G13" s="195"/>
    </row>
    <row r="14" spans="1:7" ht="15.75" customHeight="1">
      <c r="A14" s="306">
        <v>11</v>
      </c>
      <c r="B14" s="591"/>
      <c r="C14" s="590" t="s">
        <v>424</v>
      </c>
      <c r="D14" s="311" t="s">
        <v>425</v>
      </c>
      <c r="E14" s="110"/>
      <c r="F14" s="196"/>
      <c r="G14" s="195"/>
    </row>
    <row r="15" spans="1:7" ht="15.75" customHeight="1">
      <c r="A15" s="306">
        <v>12</v>
      </c>
      <c r="B15" s="591"/>
      <c r="C15" s="590"/>
      <c r="D15" s="311" t="s">
        <v>426</v>
      </c>
      <c r="E15" s="110"/>
      <c r="F15" s="196"/>
      <c r="G15" s="195"/>
    </row>
    <row r="16" spans="1:7" ht="15.75" customHeight="1">
      <c r="A16" s="306">
        <v>13</v>
      </c>
      <c r="B16" s="595" t="s">
        <v>431</v>
      </c>
      <c r="C16" s="595"/>
      <c r="D16" s="595"/>
      <c r="E16" s="110"/>
      <c r="F16" s="110"/>
      <c r="G16" s="195"/>
    </row>
    <row r="17" spans="1:7" ht="15.75" customHeight="1">
      <c r="A17" s="306">
        <v>14</v>
      </c>
      <c r="B17" s="595" t="s">
        <v>432</v>
      </c>
      <c r="C17" s="595"/>
      <c r="D17" s="595"/>
      <c r="E17" s="110"/>
      <c r="F17" s="196"/>
      <c r="G17" s="195"/>
    </row>
    <row r="18" spans="1:7" ht="15.75" customHeight="1">
      <c r="A18" s="306">
        <v>15</v>
      </c>
      <c r="B18" s="595" t="s">
        <v>433</v>
      </c>
      <c r="C18" s="595"/>
      <c r="D18" s="595"/>
      <c r="E18" s="110"/>
      <c r="F18" s="196"/>
      <c r="G18" s="195"/>
    </row>
    <row r="19" spans="1:7" ht="15.75" customHeight="1">
      <c r="A19" s="306">
        <v>16</v>
      </c>
      <c r="B19" s="595" t="s">
        <v>434</v>
      </c>
      <c r="C19" s="595"/>
      <c r="D19" s="595"/>
      <c r="E19" s="113">
        <f>SUM(E20:E21)</f>
        <v>0</v>
      </c>
      <c r="F19" s="113">
        <f t="shared" ref="F19:G19" si="1">SUM(F20:F21)</f>
        <v>0</v>
      </c>
      <c r="G19" s="202">
        <f t="shared" si="1"/>
        <v>0</v>
      </c>
    </row>
    <row r="20" spans="1:7" ht="15.75" customHeight="1">
      <c r="A20" s="306">
        <v>17</v>
      </c>
      <c r="B20" s="595" t="s">
        <v>1002</v>
      </c>
      <c r="C20" s="595"/>
      <c r="D20" s="595"/>
      <c r="E20" s="110"/>
      <c r="F20" s="196"/>
      <c r="G20" s="195"/>
    </row>
    <row r="21" spans="1:7" ht="15.75" customHeight="1">
      <c r="A21" s="306">
        <v>18</v>
      </c>
      <c r="B21" s="595" t="s">
        <v>1003</v>
      </c>
      <c r="C21" s="595"/>
      <c r="D21" s="595"/>
      <c r="E21" s="110"/>
      <c r="F21" s="196"/>
      <c r="G21" s="195"/>
    </row>
    <row r="22" spans="1:7" ht="15.75" customHeight="1">
      <c r="A22" s="306">
        <v>19</v>
      </c>
      <c r="B22" s="595" t="s">
        <v>435</v>
      </c>
      <c r="C22" s="595"/>
      <c r="D22" s="595"/>
      <c r="E22" s="110"/>
      <c r="F22" s="196"/>
      <c r="G22" s="195"/>
    </row>
    <row r="23" spans="1:7" ht="15.75" customHeight="1">
      <c r="A23" s="306">
        <v>20</v>
      </c>
      <c r="B23" s="595" t="s">
        <v>363</v>
      </c>
      <c r="C23" s="595"/>
      <c r="D23" s="595"/>
      <c r="E23" s="110"/>
      <c r="F23" s="196"/>
      <c r="G23" s="195"/>
    </row>
    <row r="24" spans="1:7" ht="15.75" customHeight="1">
      <c r="A24" s="306">
        <v>21</v>
      </c>
      <c r="B24" s="590" t="s">
        <v>436</v>
      </c>
      <c r="C24" s="590"/>
      <c r="D24" s="590"/>
      <c r="E24" s="113">
        <f>SUM(E25:E28)</f>
        <v>0</v>
      </c>
      <c r="F24" s="113">
        <f t="shared" ref="F24:G24" si="2">SUM(F25:F28)</f>
        <v>0</v>
      </c>
      <c r="G24" s="202">
        <f t="shared" si="2"/>
        <v>0</v>
      </c>
    </row>
    <row r="25" spans="1:7" ht="15.75" customHeight="1">
      <c r="A25" s="306">
        <v>22</v>
      </c>
      <c r="B25" s="596" t="s">
        <v>437</v>
      </c>
      <c r="C25" s="596"/>
      <c r="D25" s="596"/>
      <c r="E25" s="110"/>
      <c r="F25" s="196"/>
      <c r="G25" s="195"/>
    </row>
    <row r="26" spans="1:7" ht="15.75" customHeight="1">
      <c r="A26" s="306">
        <v>23</v>
      </c>
      <c r="B26" s="596" t="s">
        <v>438</v>
      </c>
      <c r="C26" s="596"/>
      <c r="D26" s="596"/>
      <c r="E26" s="110"/>
      <c r="F26" s="196"/>
      <c r="G26" s="195"/>
    </row>
    <row r="27" spans="1:7" ht="15.75" customHeight="1">
      <c r="A27" s="306">
        <v>24</v>
      </c>
      <c r="B27" s="596" t="s">
        <v>439</v>
      </c>
      <c r="C27" s="596"/>
      <c r="D27" s="596"/>
      <c r="E27" s="110"/>
      <c r="F27" s="196"/>
      <c r="G27" s="195"/>
    </row>
    <row r="28" spans="1:7" ht="15.75" customHeight="1">
      <c r="A28" s="306">
        <v>25</v>
      </c>
      <c r="B28" s="596" t="s">
        <v>155</v>
      </c>
      <c r="C28" s="596"/>
      <c r="D28" s="596"/>
      <c r="E28" s="110"/>
      <c r="F28" s="196"/>
      <c r="G28" s="195"/>
    </row>
    <row r="29" spans="1:7" ht="15.75" customHeight="1">
      <c r="A29" s="306">
        <v>26</v>
      </c>
      <c r="B29" s="590" t="s">
        <v>440</v>
      </c>
      <c r="C29" s="590"/>
      <c r="D29" s="590"/>
      <c r="E29" s="113">
        <f>SUM(E30:E33)</f>
        <v>0</v>
      </c>
      <c r="F29" s="113">
        <f t="shared" ref="F29:G29" si="3">SUM(F30:F33)</f>
        <v>0</v>
      </c>
      <c r="G29" s="202">
        <f t="shared" si="3"/>
        <v>0</v>
      </c>
    </row>
    <row r="30" spans="1:7" ht="15.75" customHeight="1">
      <c r="A30" s="306">
        <v>27</v>
      </c>
      <c r="B30" s="596" t="s">
        <v>441</v>
      </c>
      <c r="C30" s="596"/>
      <c r="D30" s="596"/>
      <c r="E30" s="110"/>
      <c r="F30" s="196"/>
      <c r="G30" s="195"/>
    </row>
    <row r="31" spans="1:7" ht="15.75" customHeight="1">
      <c r="A31" s="306">
        <v>28</v>
      </c>
      <c r="B31" s="596" t="s">
        <v>442</v>
      </c>
      <c r="C31" s="596"/>
      <c r="D31" s="596"/>
      <c r="E31" s="110"/>
      <c r="F31" s="196"/>
      <c r="G31" s="195"/>
    </row>
    <row r="32" spans="1:7" ht="15.75" customHeight="1">
      <c r="A32" s="306">
        <v>29</v>
      </c>
      <c r="B32" s="596" t="s">
        <v>443</v>
      </c>
      <c r="C32" s="596"/>
      <c r="D32" s="596"/>
      <c r="E32" s="110"/>
      <c r="F32" s="196"/>
      <c r="G32" s="195"/>
    </row>
    <row r="33" spans="1:7" ht="15.75" customHeight="1">
      <c r="A33" s="306">
        <v>30</v>
      </c>
      <c r="B33" s="596" t="s">
        <v>155</v>
      </c>
      <c r="C33" s="596"/>
      <c r="D33" s="596"/>
      <c r="E33" s="110"/>
      <c r="F33" s="196"/>
      <c r="G33" s="195"/>
    </row>
    <row r="34" spans="1:7" ht="15.75" customHeight="1">
      <c r="A34" s="306">
        <v>31</v>
      </c>
      <c r="B34" s="590" t="s">
        <v>444</v>
      </c>
      <c r="C34" s="590"/>
      <c r="D34" s="590"/>
      <c r="E34" s="113">
        <f>SUM(E35:E37)</f>
        <v>0</v>
      </c>
      <c r="F34" s="113">
        <f t="shared" ref="F34:G34" si="4">SUM(F35:F37)</f>
        <v>0</v>
      </c>
      <c r="G34" s="202">
        <f t="shared" si="4"/>
        <v>0</v>
      </c>
    </row>
    <row r="35" spans="1:7" ht="15.75" customHeight="1">
      <c r="A35" s="306">
        <v>32</v>
      </c>
      <c r="B35" s="596" t="s">
        <v>445</v>
      </c>
      <c r="C35" s="596"/>
      <c r="D35" s="596"/>
      <c r="E35" s="110"/>
      <c r="F35" s="196"/>
      <c r="G35" s="195"/>
    </row>
    <row r="36" spans="1:7" ht="15.75" customHeight="1">
      <c r="A36" s="306">
        <v>33</v>
      </c>
      <c r="B36" s="596" t="s">
        <v>446</v>
      </c>
      <c r="C36" s="596"/>
      <c r="D36" s="596"/>
      <c r="E36" s="110"/>
      <c r="F36" s="196"/>
      <c r="G36" s="195"/>
    </row>
    <row r="37" spans="1:7" ht="15.75" customHeight="1">
      <c r="A37" s="306">
        <v>34</v>
      </c>
      <c r="B37" s="596" t="s">
        <v>209</v>
      </c>
      <c r="C37" s="596"/>
      <c r="D37" s="596"/>
      <c r="E37" s="110"/>
      <c r="F37" s="110"/>
      <c r="G37" s="195"/>
    </row>
    <row r="38" spans="1:7" ht="15.75" customHeight="1">
      <c r="A38" s="306">
        <v>35</v>
      </c>
      <c r="B38" s="590" t="s">
        <v>447</v>
      </c>
      <c r="C38" s="590"/>
      <c r="D38" s="590"/>
      <c r="E38" s="113">
        <f>SUM(E39:E41)</f>
        <v>0</v>
      </c>
      <c r="F38" s="113">
        <f t="shared" ref="F38:G38" si="5">SUM(F39:F41)</f>
        <v>0</v>
      </c>
      <c r="G38" s="202">
        <f t="shared" si="5"/>
        <v>0</v>
      </c>
    </row>
    <row r="39" spans="1:7" ht="15.75" customHeight="1">
      <c r="A39" s="306">
        <v>36</v>
      </c>
      <c r="B39" s="596" t="s">
        <v>448</v>
      </c>
      <c r="C39" s="596"/>
      <c r="D39" s="596"/>
      <c r="E39" s="110"/>
      <c r="F39" s="197"/>
      <c r="G39" s="198"/>
    </row>
    <row r="40" spans="1:7" ht="15.75" customHeight="1">
      <c r="A40" s="306">
        <v>37</v>
      </c>
      <c r="B40" s="596" t="s">
        <v>449</v>
      </c>
      <c r="C40" s="596"/>
      <c r="D40" s="596"/>
      <c r="E40" s="110"/>
      <c r="F40" s="197"/>
      <c r="G40" s="198"/>
    </row>
    <row r="41" spans="1:7" ht="15.75" customHeight="1">
      <c r="A41" s="306">
        <v>38</v>
      </c>
      <c r="B41" s="596" t="s">
        <v>209</v>
      </c>
      <c r="C41" s="596"/>
      <c r="D41" s="596"/>
      <c r="E41" s="110"/>
      <c r="F41" s="197"/>
      <c r="G41" s="198"/>
    </row>
    <row r="42" spans="1:7" ht="15.75" customHeight="1">
      <c r="A42" s="306">
        <v>39</v>
      </c>
      <c r="B42" s="590" t="s">
        <v>450</v>
      </c>
      <c r="C42" s="590"/>
      <c r="D42" s="590"/>
      <c r="E42" s="203">
        <f t="shared" ref="E42:G42" si="6">SUM(E43:E44)</f>
        <v>0</v>
      </c>
      <c r="F42" s="203">
        <f t="shared" si="6"/>
        <v>0</v>
      </c>
      <c r="G42" s="204">
        <f t="shared" si="6"/>
        <v>0</v>
      </c>
    </row>
    <row r="43" spans="1:7" ht="15.75" customHeight="1">
      <c r="A43" s="306">
        <v>40</v>
      </c>
      <c r="B43" s="596" t="s">
        <v>451</v>
      </c>
      <c r="C43" s="596"/>
      <c r="D43" s="596"/>
      <c r="E43" s="199"/>
      <c r="F43" s="200"/>
      <c r="G43" s="201"/>
    </row>
    <row r="44" spans="1:7" ht="15.75" customHeight="1">
      <c r="A44" s="306">
        <v>41</v>
      </c>
      <c r="B44" s="596" t="s">
        <v>452</v>
      </c>
      <c r="C44" s="596"/>
      <c r="D44" s="596"/>
      <c r="E44" s="199"/>
      <c r="F44" s="200"/>
      <c r="G44" s="201"/>
    </row>
    <row r="45" spans="1:7" ht="15.75" customHeight="1">
      <c r="A45" s="306">
        <v>42</v>
      </c>
      <c r="B45" s="590" t="s">
        <v>453</v>
      </c>
      <c r="C45" s="590"/>
      <c r="D45" s="590"/>
      <c r="E45" s="199"/>
      <c r="F45" s="200"/>
      <c r="G45" s="201"/>
    </row>
    <row r="46" spans="1:7" ht="15.75" customHeight="1" thickBot="1">
      <c r="A46" s="314">
        <v>43</v>
      </c>
      <c r="B46" s="502" t="s">
        <v>454</v>
      </c>
      <c r="C46" s="502"/>
      <c r="D46" s="502"/>
      <c r="E46" s="205">
        <f>E4+E24+E29+E34+E38+E42+E45</f>
        <v>0</v>
      </c>
      <c r="F46" s="205">
        <f t="shared" ref="F46:G46" si="7">F4+F24+F29+F34+F38+F42+F45</f>
        <v>0</v>
      </c>
      <c r="G46" s="206">
        <f t="shared" si="7"/>
        <v>0</v>
      </c>
    </row>
  </sheetData>
  <sheetProtection password="CF88" sheet="1" objects="1" scenarios="1"/>
  <mergeCells count="48">
    <mergeCell ref="B43:D43"/>
    <mergeCell ref="B44:D44"/>
    <mergeCell ref="B45:D45"/>
    <mergeCell ref="B46:D46"/>
    <mergeCell ref="A1:G1"/>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24:D24"/>
    <mergeCell ref="B13:B15"/>
    <mergeCell ref="C13:D13"/>
    <mergeCell ref="C14:C15"/>
    <mergeCell ref="B16:D16"/>
    <mergeCell ref="B17:D17"/>
    <mergeCell ref="B18:D18"/>
    <mergeCell ref="B19:D19"/>
    <mergeCell ref="B20:D20"/>
    <mergeCell ref="B21:D21"/>
    <mergeCell ref="B22:D22"/>
    <mergeCell ref="B23:D23"/>
    <mergeCell ref="B9:B10"/>
    <mergeCell ref="C9:D9"/>
    <mergeCell ref="C10:D10"/>
    <mergeCell ref="B11:B12"/>
    <mergeCell ref="C11:D11"/>
    <mergeCell ref="C12:D12"/>
    <mergeCell ref="A2:A3"/>
    <mergeCell ref="B2:D3"/>
    <mergeCell ref="B4:D4"/>
    <mergeCell ref="B5:D5"/>
    <mergeCell ref="B6:B8"/>
    <mergeCell ref="C6:D6"/>
    <mergeCell ref="C7:C8"/>
  </mergeCells>
  <phoneticPr fontId="1" type="noConversion"/>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sheetPr codeName="Sheet21"/>
  <dimension ref="A1:M11"/>
  <sheetViews>
    <sheetView workbookViewId="0">
      <pane xSplit="2" ySplit="4" topLeftCell="C5" activePane="bottomRight" state="frozen"/>
      <selection pane="topRight" activeCell="C1" sqref="C1"/>
      <selection pane="bottomLeft" activeCell="A5" sqref="A5"/>
      <selection pane="bottomRight" activeCell="G14" sqref="G14"/>
    </sheetView>
  </sheetViews>
  <sheetFormatPr defaultRowHeight="13.5"/>
  <cols>
    <col min="1" max="1" width="9" style="6"/>
    <col min="2" max="2" width="12.5" style="6" customWidth="1"/>
    <col min="3" max="3" width="9" style="6"/>
    <col min="4" max="4" width="14" style="6" customWidth="1"/>
    <col min="5" max="5" width="11.375" style="6" customWidth="1"/>
    <col min="6" max="6" width="16.25" style="6" customWidth="1"/>
    <col min="7" max="9" width="12.125" style="6" customWidth="1"/>
    <col min="10" max="10" width="13.375" style="6" customWidth="1"/>
    <col min="11" max="11" width="13.875" style="6" customWidth="1"/>
    <col min="12" max="13" width="13.75" style="6" customWidth="1"/>
    <col min="14" max="16384" width="9" style="6"/>
  </cols>
  <sheetData>
    <row r="1" spans="1:13" ht="27" customHeight="1" thickBot="1">
      <c r="A1" s="554" t="s">
        <v>952</v>
      </c>
      <c r="B1" s="554"/>
      <c r="C1" s="554"/>
      <c r="D1" s="554"/>
      <c r="E1" s="554"/>
      <c r="F1" s="554"/>
      <c r="G1" s="554"/>
      <c r="H1" s="554"/>
      <c r="I1" s="554"/>
      <c r="J1" s="554"/>
      <c r="K1" s="554"/>
      <c r="L1" s="554"/>
      <c r="M1" s="554"/>
    </row>
    <row r="2" spans="1:13" ht="37.15" customHeight="1">
      <c r="A2" s="560" t="s">
        <v>1</v>
      </c>
      <c r="B2" s="562" t="s">
        <v>40</v>
      </c>
      <c r="C2" s="562" t="s">
        <v>457</v>
      </c>
      <c r="D2" s="564" t="s">
        <v>458</v>
      </c>
      <c r="E2" s="564" t="s">
        <v>459</v>
      </c>
      <c r="F2" s="564" t="s">
        <v>460</v>
      </c>
      <c r="G2" s="562" t="s">
        <v>461</v>
      </c>
      <c r="H2" s="562"/>
      <c r="I2" s="562"/>
      <c r="J2" s="562"/>
      <c r="K2" s="562"/>
      <c r="L2" s="564" t="s">
        <v>462</v>
      </c>
      <c r="M2" s="574" t="s">
        <v>463</v>
      </c>
    </row>
    <row r="3" spans="1:13" ht="22.15" customHeight="1">
      <c r="A3" s="561"/>
      <c r="B3" s="563"/>
      <c r="C3" s="563"/>
      <c r="D3" s="565"/>
      <c r="E3" s="565"/>
      <c r="F3" s="565"/>
      <c r="G3" s="89" t="s">
        <v>243</v>
      </c>
      <c r="H3" s="89" t="s">
        <v>244</v>
      </c>
      <c r="I3" s="89" t="s">
        <v>245</v>
      </c>
      <c r="J3" s="89" t="s">
        <v>246</v>
      </c>
      <c r="K3" s="89" t="s">
        <v>464</v>
      </c>
      <c r="L3" s="565"/>
      <c r="M3" s="575"/>
    </row>
    <row r="4" spans="1:13" ht="22.15" customHeight="1">
      <c r="A4" s="561"/>
      <c r="B4" s="563"/>
      <c r="C4" s="89">
        <v>1</v>
      </c>
      <c r="D4" s="89">
        <v>2</v>
      </c>
      <c r="E4" s="89">
        <v>3</v>
      </c>
      <c r="F4" s="89">
        <v>4</v>
      </c>
      <c r="G4" s="89">
        <v>5</v>
      </c>
      <c r="H4" s="89">
        <v>6</v>
      </c>
      <c r="I4" s="89">
        <v>7</v>
      </c>
      <c r="J4" s="89">
        <v>8</v>
      </c>
      <c r="K4" s="89">
        <v>9</v>
      </c>
      <c r="L4" s="89">
        <v>10</v>
      </c>
      <c r="M4" s="90">
        <v>11</v>
      </c>
    </row>
    <row r="5" spans="1:13" ht="24.75" customHeight="1">
      <c r="A5" s="447">
        <v>1</v>
      </c>
      <c r="B5" s="448" t="s">
        <v>242</v>
      </c>
      <c r="C5" s="449">
        <f>IF(C6="","",$C$10-5)</f>
        <v>2012</v>
      </c>
      <c r="D5" s="110">
        <v>-242930.67</v>
      </c>
      <c r="E5" s="110"/>
      <c r="F5" s="113">
        <f>IF(D5&lt;0,D5+E5,E5)</f>
        <v>-242930.67</v>
      </c>
      <c r="G5" s="207"/>
      <c r="H5" s="207"/>
      <c r="I5" s="207">
        <v>31476.52</v>
      </c>
      <c r="J5" s="207"/>
      <c r="K5" s="113">
        <f>IF(F5&gt;=0,0,IF(SUM(G5:J5)&gt;ABS(F5),"5-8列填写有误",SUM(G5:J5)))</f>
        <v>31476.52</v>
      </c>
      <c r="L5" s="181">
        <f>IF(F5&gt;=0,,IF(D10&lt;=0,,MIN(ABS(F5)-K5,D10)))</f>
        <v>0</v>
      </c>
      <c r="M5" s="61" t="s">
        <v>96</v>
      </c>
    </row>
    <row r="6" spans="1:13" ht="24.75" customHeight="1">
      <c r="A6" s="447">
        <v>2</v>
      </c>
      <c r="B6" s="448" t="s">
        <v>243</v>
      </c>
      <c r="C6" s="449">
        <f>IF(C7="","",$C$10-4)</f>
        <v>2013</v>
      </c>
      <c r="D6" s="110">
        <v>-469174.68</v>
      </c>
      <c r="E6" s="110"/>
      <c r="F6" s="113">
        <f t="shared" ref="F6:F10" si="0">IF(D6&lt;0,D6+E6,E6)</f>
        <v>-469174.68</v>
      </c>
      <c r="G6" s="89" t="s">
        <v>96</v>
      </c>
      <c r="H6" s="207"/>
      <c r="I6" s="207">
        <v>469174.68</v>
      </c>
      <c r="J6" s="207"/>
      <c r="K6" s="113">
        <f>IF(F6&gt;=0,0,IF(SUM(H6:J6)&gt;ABS(F6),"6-8列填写有误",SUM(H6:J6)))</f>
        <v>469174.68</v>
      </c>
      <c r="L6" s="181">
        <f>IF(F76=0,,IF(D10&lt;=0,,IF(D10-L5&lt;=0,,MIN(ABS(F6)-K6,D10-L5))))</f>
        <v>0</v>
      </c>
      <c r="M6" s="171">
        <f>IF(F6&gt;=0,,ABS(F6)-SUM(K6:L6))</f>
        <v>0</v>
      </c>
    </row>
    <row r="7" spans="1:13" ht="24.75" customHeight="1">
      <c r="A7" s="447">
        <v>3</v>
      </c>
      <c r="B7" s="448" t="s">
        <v>244</v>
      </c>
      <c r="C7" s="449">
        <f>IF(C8="","",$C$10-3)</f>
        <v>2014</v>
      </c>
      <c r="D7" s="110">
        <v>5691896.8600000003</v>
      </c>
      <c r="E7" s="110"/>
      <c r="F7" s="113">
        <f t="shared" si="0"/>
        <v>0</v>
      </c>
      <c r="G7" s="89" t="s">
        <v>96</v>
      </c>
      <c r="H7" s="89" t="s">
        <v>96</v>
      </c>
      <c r="I7" s="207"/>
      <c r="J7" s="207"/>
      <c r="K7" s="113">
        <f>IF(F7&gt;=0,0,IF(SUM(I7:J7)&gt;ABS(F7),"7-8列填写有误",SUM(I7:J7)))</f>
        <v>0</v>
      </c>
      <c r="L7" s="181">
        <f>IF(F7&gt;=0,,IF(D10&lt;=0,,IF(D10-L5-L6&lt;=0,,MIN(ABS(F7)-K7,D10-L6-L5))))</f>
        <v>0</v>
      </c>
      <c r="M7" s="171">
        <f>IF(F7&gt;=0,,ABS(F7)-SUM(K7:L7))</f>
        <v>0</v>
      </c>
    </row>
    <row r="8" spans="1:13" ht="24.75" customHeight="1">
      <c r="A8" s="447">
        <v>4</v>
      </c>
      <c r="B8" s="448" t="s">
        <v>245</v>
      </c>
      <c r="C8" s="449">
        <f>IF(C9="","",$C$10-2)</f>
        <v>2015</v>
      </c>
      <c r="D8" s="110">
        <v>-2076551.22</v>
      </c>
      <c r="E8" s="110"/>
      <c r="F8" s="113">
        <f t="shared" si="0"/>
        <v>-2076551.22</v>
      </c>
      <c r="G8" s="89" t="s">
        <v>96</v>
      </c>
      <c r="H8" s="89" t="s">
        <v>96</v>
      </c>
      <c r="I8" s="89" t="s">
        <v>96</v>
      </c>
      <c r="J8" s="207">
        <v>2076551.22</v>
      </c>
      <c r="K8" s="95">
        <f>IF(F8&gt;=0,0,IF(J8&gt;ABS(F8),"8列填写有误",J8))</f>
        <v>2076551.22</v>
      </c>
      <c r="L8" s="181">
        <f>IF(F8&gt;=0,,IF(D10-L7-L6-L5&lt;=0,,MIN(ABS(F8)-K8,D10-L7-L6-L5)))</f>
        <v>0</v>
      </c>
      <c r="M8" s="171">
        <f>IF(F8&gt;=0,,ABS(F8)-SUM(K8:L8))</f>
        <v>0</v>
      </c>
    </row>
    <row r="9" spans="1:13" ht="24.75" customHeight="1">
      <c r="A9" s="447">
        <v>5</v>
      </c>
      <c r="B9" s="448" t="s">
        <v>246</v>
      </c>
      <c r="C9" s="449">
        <f>IF(C10="","",$C$10-1)</f>
        <v>2016</v>
      </c>
      <c r="D9" s="110">
        <v>-3631153.97</v>
      </c>
      <c r="E9" s="110"/>
      <c r="F9" s="113">
        <f t="shared" si="0"/>
        <v>-3631153.97</v>
      </c>
      <c r="G9" s="89" t="s">
        <v>96</v>
      </c>
      <c r="H9" s="89" t="s">
        <v>96</v>
      </c>
      <c r="I9" s="89" t="s">
        <v>96</v>
      </c>
      <c r="J9" s="89" t="s">
        <v>96</v>
      </c>
      <c r="K9" s="89" t="s">
        <v>96</v>
      </c>
      <c r="L9" s="181">
        <f>IF(F9&gt;=0,,IF(D10-L8-L7-L6-L5&lt;=0,,MIN(ABS(F9),D10-L8-L7-L6-L5)))</f>
        <v>0</v>
      </c>
      <c r="M9" s="171">
        <f>IF(F9&gt;=0,,ABS(F9)-L9)</f>
        <v>3631153.97</v>
      </c>
    </row>
    <row r="10" spans="1:13" ht="24.75" customHeight="1">
      <c r="A10" s="447">
        <v>6</v>
      </c>
      <c r="B10" s="448" t="s">
        <v>465</v>
      </c>
      <c r="C10" s="450">
        <v>2017</v>
      </c>
      <c r="D10" s="113">
        <f>'A100000'!D21-'A100000'!D22</f>
        <v>0</v>
      </c>
      <c r="E10" s="110"/>
      <c r="F10" s="113">
        <f t="shared" si="0"/>
        <v>0</v>
      </c>
      <c r="G10" s="89" t="s">
        <v>96</v>
      </c>
      <c r="H10" s="89" t="s">
        <v>96</v>
      </c>
      <c r="I10" s="89" t="s">
        <v>96</v>
      </c>
      <c r="J10" s="89" t="s">
        <v>96</v>
      </c>
      <c r="K10" s="89" t="s">
        <v>96</v>
      </c>
      <c r="L10" s="102">
        <f>SUM(L5:L9)</f>
        <v>0</v>
      </c>
      <c r="M10" s="171">
        <f>IF(D10+E10&gt;=0,,ABS(D10+E10))</f>
        <v>0</v>
      </c>
    </row>
    <row r="11" spans="1:13" ht="24.75" customHeight="1" thickBot="1">
      <c r="A11" s="103">
        <v>7</v>
      </c>
      <c r="B11" s="597" t="s">
        <v>466</v>
      </c>
      <c r="C11" s="598"/>
      <c r="D11" s="598"/>
      <c r="E11" s="598"/>
      <c r="F11" s="598"/>
      <c r="G11" s="598"/>
      <c r="H11" s="598"/>
      <c r="I11" s="598"/>
      <c r="J11" s="598"/>
      <c r="K11" s="598"/>
      <c r="L11" s="599"/>
      <c r="M11" s="208">
        <f>SUM(M6:M10)</f>
        <v>3631153.97</v>
      </c>
    </row>
  </sheetData>
  <mergeCells count="11">
    <mergeCell ref="G2:K2"/>
    <mergeCell ref="L2:L3"/>
    <mergeCell ref="M2:M3"/>
    <mergeCell ref="B11:L11"/>
    <mergeCell ref="A1:M1"/>
    <mergeCell ref="A2:A4"/>
    <mergeCell ref="B2:B4"/>
    <mergeCell ref="C2:C3"/>
    <mergeCell ref="D2:D3"/>
    <mergeCell ref="E2:E3"/>
    <mergeCell ref="F2:F3"/>
  </mergeCells>
  <phoneticPr fontId="1" type="noConversion"/>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tabColor rgb="FFFFC000"/>
  </sheetPr>
  <dimension ref="A1:C42"/>
  <sheetViews>
    <sheetView workbookViewId="0">
      <pane xSplit="1" ySplit="4" topLeftCell="B5" activePane="bottomRight" state="frozen"/>
      <selection pane="topRight" activeCell="B1" sqref="B1"/>
      <selection pane="bottomLeft" activeCell="A5" sqref="A5"/>
      <selection pane="bottomRight" activeCell="F9" sqref="F9"/>
    </sheetView>
  </sheetViews>
  <sheetFormatPr defaultRowHeight="13.5"/>
  <cols>
    <col min="1" max="1" width="54.5" style="6" customWidth="1"/>
    <col min="2" max="3" width="17" style="255" customWidth="1"/>
    <col min="4" max="16384" width="9" style="6"/>
  </cols>
  <sheetData>
    <row r="1" spans="1:3" s="396" customFormat="1" ht="21.75" customHeight="1">
      <c r="A1" s="459" t="s">
        <v>1294</v>
      </c>
      <c r="B1" s="459"/>
      <c r="C1" s="459"/>
    </row>
    <row r="2" spans="1:3" s="396" customFormat="1" ht="17.25" customHeight="1">
      <c r="A2" s="463" t="s">
        <v>1333</v>
      </c>
      <c r="B2" s="463"/>
      <c r="C2" s="463"/>
    </row>
    <row r="3" spans="1:3" s="396" customFormat="1" ht="17.25" customHeight="1">
      <c r="A3" s="464" t="s">
        <v>1334</v>
      </c>
      <c r="B3" s="464"/>
      <c r="C3" s="399" t="s">
        <v>1104</v>
      </c>
    </row>
    <row r="4" spans="1:3" s="397" customFormat="1" ht="21" customHeight="1">
      <c r="A4" s="400" t="s">
        <v>1337</v>
      </c>
      <c r="B4" s="401" t="s">
        <v>1336</v>
      </c>
      <c r="C4" s="401" t="s">
        <v>1335</v>
      </c>
    </row>
    <row r="5" spans="1:3" s="396" customFormat="1" ht="21" customHeight="1">
      <c r="A5" s="402" t="s">
        <v>1295</v>
      </c>
      <c r="B5" s="398"/>
      <c r="C5" s="398"/>
    </row>
    <row r="6" spans="1:3" s="396" customFormat="1" ht="21" customHeight="1">
      <c r="A6" s="402" t="s">
        <v>1296</v>
      </c>
      <c r="B6" s="398"/>
      <c r="C6" s="398"/>
    </row>
    <row r="7" spans="1:3" s="396" customFormat="1" ht="21" customHeight="1">
      <c r="A7" s="402" t="s">
        <v>1297</v>
      </c>
      <c r="B7" s="398"/>
      <c r="C7" s="398"/>
    </row>
    <row r="8" spans="1:3" s="396" customFormat="1" ht="21" customHeight="1">
      <c r="A8" s="402" t="s">
        <v>1298</v>
      </c>
      <c r="B8" s="398"/>
      <c r="C8" s="398"/>
    </row>
    <row r="9" spans="1:3" s="396" customFormat="1" ht="21" customHeight="1">
      <c r="A9" s="402" t="s">
        <v>1299</v>
      </c>
      <c r="B9" s="403">
        <f>SUM(B6:B8)</f>
        <v>0</v>
      </c>
      <c r="C9" s="403">
        <f>SUM(C6:C8)</f>
        <v>0</v>
      </c>
    </row>
    <row r="10" spans="1:3" s="396" customFormat="1" ht="21" customHeight="1">
      <c r="A10" s="402" t="s">
        <v>1300</v>
      </c>
      <c r="B10" s="398"/>
      <c r="C10" s="398"/>
    </row>
    <row r="11" spans="1:3" s="396" customFormat="1" ht="21" customHeight="1">
      <c r="A11" s="402" t="s">
        <v>1301</v>
      </c>
      <c r="B11" s="398"/>
      <c r="C11" s="398"/>
    </row>
    <row r="12" spans="1:3" s="396" customFormat="1" ht="21" customHeight="1">
      <c r="A12" s="402" t="s">
        <v>1302</v>
      </c>
      <c r="B12" s="398"/>
      <c r="C12" s="398"/>
    </row>
    <row r="13" spans="1:3" s="396" customFormat="1" ht="21" customHeight="1">
      <c r="A13" s="402" t="s">
        <v>1303</v>
      </c>
      <c r="B13" s="398"/>
      <c r="C13" s="398"/>
    </row>
    <row r="14" spans="1:3" s="396" customFormat="1" ht="21" customHeight="1">
      <c r="A14" s="402" t="s">
        <v>1304</v>
      </c>
      <c r="B14" s="403">
        <f>SUM(B10:B13)</f>
        <v>0</v>
      </c>
      <c r="C14" s="403">
        <f>SUM(C10:C13)</f>
        <v>0</v>
      </c>
    </row>
    <row r="15" spans="1:3" s="396" customFormat="1" ht="21" customHeight="1">
      <c r="A15" s="402" t="s">
        <v>1305</v>
      </c>
      <c r="B15" s="403">
        <f>B9-B14</f>
        <v>0</v>
      </c>
      <c r="C15" s="403">
        <f>C9-C14</f>
        <v>0</v>
      </c>
    </row>
    <row r="16" spans="1:3" s="396" customFormat="1" ht="21" customHeight="1">
      <c r="A16" s="402" t="s">
        <v>1306</v>
      </c>
      <c r="B16" s="398"/>
      <c r="C16" s="398"/>
    </row>
    <row r="17" spans="1:3" s="396" customFormat="1" ht="21" customHeight="1">
      <c r="A17" s="402" t="s">
        <v>1307</v>
      </c>
      <c r="B17" s="398"/>
      <c r="C17" s="398"/>
    </row>
    <row r="18" spans="1:3" s="396" customFormat="1" ht="21" customHeight="1">
      <c r="A18" s="402" t="s">
        <v>1308</v>
      </c>
      <c r="B18" s="398"/>
      <c r="C18" s="398"/>
    </row>
    <row r="19" spans="1:3" s="396" customFormat="1" ht="21" customHeight="1">
      <c r="A19" s="402" t="s">
        <v>1309</v>
      </c>
      <c r="B19" s="398"/>
      <c r="C19" s="398"/>
    </row>
    <row r="20" spans="1:3" s="396" customFormat="1" ht="21" customHeight="1">
      <c r="A20" s="402" t="s">
        <v>1310</v>
      </c>
      <c r="B20" s="398"/>
      <c r="C20" s="398"/>
    </row>
    <row r="21" spans="1:3" s="396" customFormat="1" ht="21" customHeight="1">
      <c r="A21" s="402" t="s">
        <v>1311</v>
      </c>
      <c r="B21" s="398"/>
      <c r="C21" s="398"/>
    </row>
    <row r="22" spans="1:3" s="396" customFormat="1" ht="21" customHeight="1">
      <c r="A22" s="402" t="s">
        <v>1312</v>
      </c>
      <c r="B22" s="403">
        <f>SUM(B17:B21)</f>
        <v>0</v>
      </c>
      <c r="C22" s="403">
        <f>SUM(C17:C21)</f>
        <v>0</v>
      </c>
    </row>
    <row r="23" spans="1:3" s="396" customFormat="1" ht="21" customHeight="1">
      <c r="A23" s="402" t="s">
        <v>1313</v>
      </c>
      <c r="B23" s="398"/>
      <c r="C23" s="398"/>
    </row>
    <row r="24" spans="1:3" s="396" customFormat="1" ht="21" customHeight="1">
      <c r="A24" s="402" t="s">
        <v>1314</v>
      </c>
      <c r="B24" s="398"/>
      <c r="C24" s="398"/>
    </row>
    <row r="25" spans="1:3" s="396" customFormat="1" ht="21" customHeight="1">
      <c r="A25" s="402" t="s">
        <v>1315</v>
      </c>
      <c r="B25" s="398"/>
      <c r="C25" s="398"/>
    </row>
    <row r="26" spans="1:3" s="396" customFormat="1" ht="21" customHeight="1">
      <c r="A26" s="402" t="s">
        <v>1316</v>
      </c>
      <c r="B26" s="398"/>
      <c r="C26" s="398"/>
    </row>
    <row r="27" spans="1:3" s="396" customFormat="1" ht="21" customHeight="1">
      <c r="A27" s="402" t="s">
        <v>1317</v>
      </c>
      <c r="B27" s="403">
        <f>SUM(B23:B26)</f>
        <v>0</v>
      </c>
      <c r="C27" s="403">
        <f>SUM(C23:C26)</f>
        <v>0</v>
      </c>
    </row>
    <row r="28" spans="1:3" s="396" customFormat="1" ht="21" customHeight="1">
      <c r="A28" s="402" t="s">
        <v>1318</v>
      </c>
      <c r="B28" s="403">
        <f>B22-B27</f>
        <v>0</v>
      </c>
      <c r="C28" s="403">
        <f>C22-C27</f>
        <v>0</v>
      </c>
    </row>
    <row r="29" spans="1:3" s="396" customFormat="1" ht="21" customHeight="1">
      <c r="A29" s="402" t="s">
        <v>1319</v>
      </c>
      <c r="B29" s="398"/>
      <c r="C29" s="398"/>
    </row>
    <row r="30" spans="1:3" s="396" customFormat="1" ht="21" customHeight="1">
      <c r="A30" s="402" t="s">
        <v>1320</v>
      </c>
      <c r="B30" s="398"/>
      <c r="C30" s="398"/>
    </row>
    <row r="31" spans="1:3" s="396" customFormat="1" ht="21" customHeight="1">
      <c r="A31" s="402" t="s">
        <v>1321</v>
      </c>
      <c r="B31" s="398"/>
      <c r="C31" s="398"/>
    </row>
    <row r="32" spans="1:3" s="396" customFormat="1" ht="21" customHeight="1">
      <c r="A32" s="402" t="s">
        <v>1322</v>
      </c>
      <c r="B32" s="398"/>
      <c r="C32" s="398"/>
    </row>
    <row r="33" spans="1:3" s="396" customFormat="1" ht="21" customHeight="1">
      <c r="A33" s="402" t="s">
        <v>1323</v>
      </c>
      <c r="B33" s="403">
        <f>SUM(B30:B32)</f>
        <v>0</v>
      </c>
      <c r="C33" s="403">
        <f>SUM(C30:C32)</f>
        <v>0</v>
      </c>
    </row>
    <row r="34" spans="1:3" s="396" customFormat="1" ht="21" customHeight="1">
      <c r="A34" s="402" t="s">
        <v>1324</v>
      </c>
      <c r="B34" s="398"/>
      <c r="C34" s="398"/>
    </row>
    <row r="35" spans="1:3" s="396" customFormat="1" ht="21" customHeight="1">
      <c r="A35" s="402" t="s">
        <v>1325</v>
      </c>
      <c r="B35" s="398"/>
      <c r="C35" s="398"/>
    </row>
    <row r="36" spans="1:3" s="396" customFormat="1" ht="21" customHeight="1">
      <c r="A36" s="402" t="s">
        <v>1326</v>
      </c>
      <c r="B36" s="398"/>
      <c r="C36" s="398"/>
    </row>
    <row r="37" spans="1:3" s="396" customFormat="1" ht="21" customHeight="1">
      <c r="A37" s="402" t="s">
        <v>1327</v>
      </c>
      <c r="B37" s="403">
        <f>SUM(B34:B36)</f>
        <v>0</v>
      </c>
      <c r="C37" s="403">
        <f>SUM(C34:C36)</f>
        <v>0</v>
      </c>
    </row>
    <row r="38" spans="1:3" s="396" customFormat="1" ht="21" customHeight="1">
      <c r="A38" s="402" t="s">
        <v>1328</v>
      </c>
      <c r="B38" s="403">
        <f>B33-B37</f>
        <v>0</v>
      </c>
      <c r="C38" s="403">
        <f>C33-C37</f>
        <v>0</v>
      </c>
    </row>
    <row r="39" spans="1:3" s="396" customFormat="1" ht="21" customHeight="1">
      <c r="A39" s="402" t="s">
        <v>1329</v>
      </c>
      <c r="B39" s="398"/>
      <c r="C39" s="398"/>
    </row>
    <row r="40" spans="1:3" s="396" customFormat="1" ht="21" customHeight="1">
      <c r="A40" s="402" t="s">
        <v>1330</v>
      </c>
      <c r="B40" s="398"/>
      <c r="C40" s="398"/>
    </row>
    <row r="41" spans="1:3" s="396" customFormat="1" ht="21" customHeight="1">
      <c r="A41" s="402" t="s">
        <v>1331</v>
      </c>
      <c r="B41" s="398"/>
      <c r="C41" s="398"/>
    </row>
    <row r="42" spans="1:3" s="396" customFormat="1" ht="21" customHeight="1">
      <c r="A42" s="402" t="s">
        <v>1332</v>
      </c>
      <c r="B42" s="398"/>
      <c r="C42" s="398"/>
    </row>
  </sheetData>
  <sheetProtection password="CF88" sheet="1" objects="1" scenarios="1"/>
  <mergeCells count="3">
    <mergeCell ref="A1:C1"/>
    <mergeCell ref="A2:C2"/>
    <mergeCell ref="A3:B3"/>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sheetPr codeName="Sheet22"/>
  <dimension ref="A1:C33"/>
  <sheetViews>
    <sheetView workbookViewId="0">
      <pane xSplit="2" ySplit="2" topLeftCell="C3" activePane="bottomRight" state="frozen"/>
      <selection pane="topRight" activeCell="C1" sqref="C1"/>
      <selection pane="bottomLeft" activeCell="A3" sqref="A3"/>
      <selection pane="bottomRight" activeCell="F15" sqref="F15"/>
    </sheetView>
  </sheetViews>
  <sheetFormatPr defaultRowHeight="29.65" customHeight="1"/>
  <cols>
    <col min="1" max="1" width="5.75" style="6" customWidth="1"/>
    <col min="2" max="2" width="78.75" style="6" customWidth="1"/>
    <col min="3" max="3" width="16.875" style="192" customWidth="1"/>
    <col min="4" max="16384" width="9" style="6"/>
  </cols>
  <sheetData>
    <row r="1" spans="1:3" ht="29.65" customHeight="1" thickBot="1">
      <c r="A1" s="554" t="s">
        <v>953</v>
      </c>
      <c r="B1" s="554"/>
      <c r="C1" s="554"/>
    </row>
    <row r="2" spans="1:3" ht="29.65" customHeight="1">
      <c r="A2" s="435" t="s">
        <v>1</v>
      </c>
      <c r="B2" s="434" t="s">
        <v>469</v>
      </c>
      <c r="C2" s="212" t="s">
        <v>470</v>
      </c>
    </row>
    <row r="3" spans="1:3" ht="20.25" customHeight="1">
      <c r="A3" s="436">
        <v>1</v>
      </c>
      <c r="B3" s="437" t="s">
        <v>471</v>
      </c>
      <c r="C3" s="213">
        <f>SUM(C4:C18)</f>
        <v>0</v>
      </c>
    </row>
    <row r="4" spans="1:3" ht="19.899999999999999" customHeight="1">
      <c r="A4" s="436">
        <v>2</v>
      </c>
      <c r="B4" s="438" t="s">
        <v>472</v>
      </c>
      <c r="C4" s="209"/>
    </row>
    <row r="5" spans="1:3" ht="19.899999999999999" customHeight="1">
      <c r="A5" s="436">
        <v>3</v>
      </c>
      <c r="B5" s="438" t="s">
        <v>473</v>
      </c>
      <c r="C5" s="441">
        <f>'A107011'!S13</f>
        <v>0</v>
      </c>
    </row>
    <row r="6" spans="1:3" ht="29.65" customHeight="1">
      <c r="A6" s="436">
        <v>4</v>
      </c>
      <c r="B6" s="214" t="s">
        <v>474</v>
      </c>
      <c r="C6" s="442">
        <f>'A107011'!S14</f>
        <v>0</v>
      </c>
    </row>
    <row r="7" spans="1:3" ht="29.65" customHeight="1">
      <c r="A7" s="436">
        <v>5</v>
      </c>
      <c r="B7" s="215" t="s">
        <v>475</v>
      </c>
      <c r="C7" s="442">
        <f>'A107011'!S15</f>
        <v>0</v>
      </c>
    </row>
    <row r="8" spans="1:3" ht="19.149999999999999" customHeight="1">
      <c r="A8" s="436">
        <v>6</v>
      </c>
      <c r="B8" s="438" t="s">
        <v>476</v>
      </c>
      <c r="C8" s="209"/>
    </row>
    <row r="9" spans="1:3" ht="19.149999999999999" customHeight="1">
      <c r="A9" s="436">
        <v>7</v>
      </c>
      <c r="B9" s="216" t="s">
        <v>477</v>
      </c>
      <c r="C9" s="210"/>
    </row>
    <row r="10" spans="1:3" ht="19.149999999999999" customHeight="1">
      <c r="A10" s="436">
        <v>8</v>
      </c>
      <c r="B10" s="438" t="s">
        <v>478</v>
      </c>
      <c r="C10" s="209"/>
    </row>
    <row r="11" spans="1:3" ht="19.149999999999999" customHeight="1">
      <c r="A11" s="436">
        <v>9</v>
      </c>
      <c r="B11" s="216" t="s">
        <v>479</v>
      </c>
      <c r="C11" s="210"/>
    </row>
    <row r="12" spans="1:3" ht="19.149999999999999" customHeight="1">
      <c r="A12" s="436">
        <v>10</v>
      </c>
      <c r="B12" s="438" t="s">
        <v>480</v>
      </c>
      <c r="C12" s="211"/>
    </row>
    <row r="13" spans="1:3" ht="19.149999999999999" customHeight="1">
      <c r="A13" s="436">
        <v>11</v>
      </c>
      <c r="B13" s="216" t="s">
        <v>481</v>
      </c>
      <c r="C13" s="210"/>
    </row>
    <row r="14" spans="1:3" ht="19.149999999999999" customHeight="1">
      <c r="A14" s="436">
        <v>12</v>
      </c>
      <c r="B14" s="216" t="s">
        <v>482</v>
      </c>
      <c r="C14" s="210"/>
    </row>
    <row r="15" spans="1:3" ht="19.149999999999999" customHeight="1">
      <c r="A15" s="436">
        <v>13</v>
      </c>
      <c r="B15" s="216" t="s">
        <v>483</v>
      </c>
      <c r="C15" s="210"/>
    </row>
    <row r="16" spans="1:3" ht="19.149999999999999" customHeight="1">
      <c r="A16" s="436">
        <v>14</v>
      </c>
      <c r="B16" s="216" t="s">
        <v>484</v>
      </c>
      <c r="C16" s="210"/>
    </row>
    <row r="17" spans="1:3" ht="19.149999999999999" customHeight="1">
      <c r="A17" s="436">
        <v>15</v>
      </c>
      <c r="B17" s="216" t="s">
        <v>485</v>
      </c>
      <c r="C17" s="210"/>
    </row>
    <row r="18" spans="1:3" ht="19.149999999999999" customHeight="1">
      <c r="A18" s="436">
        <v>16</v>
      </c>
      <c r="B18" s="216" t="s">
        <v>486</v>
      </c>
      <c r="C18" s="210"/>
    </row>
    <row r="19" spans="1:3" ht="19.149999999999999" customHeight="1">
      <c r="A19" s="436">
        <v>17</v>
      </c>
      <c r="B19" s="437" t="s">
        <v>487</v>
      </c>
      <c r="C19" s="213">
        <f>C20+C21+C25+C26</f>
        <v>0</v>
      </c>
    </row>
    <row r="20" spans="1:3" ht="19.149999999999999" customHeight="1">
      <c r="A20" s="436">
        <v>18</v>
      </c>
      <c r="B20" s="438" t="s">
        <v>488</v>
      </c>
      <c r="C20" s="209"/>
    </row>
    <row r="21" spans="1:3" ht="19.149999999999999" customHeight="1">
      <c r="A21" s="436">
        <v>19</v>
      </c>
      <c r="B21" s="438" t="s">
        <v>489</v>
      </c>
      <c r="C21" s="213">
        <f>SUM(C22:C24)</f>
        <v>0</v>
      </c>
    </row>
    <row r="22" spans="1:3" ht="19.149999999999999" customHeight="1">
      <c r="A22" s="436">
        <v>20</v>
      </c>
      <c r="B22" s="217" t="s">
        <v>490</v>
      </c>
      <c r="C22" s="210"/>
    </row>
    <row r="23" spans="1:3" ht="19.149999999999999" customHeight="1">
      <c r="A23" s="436">
        <v>21</v>
      </c>
      <c r="B23" s="217" t="s">
        <v>491</v>
      </c>
      <c r="C23" s="210"/>
    </row>
    <row r="24" spans="1:3" ht="19.149999999999999" customHeight="1">
      <c r="A24" s="436">
        <v>22</v>
      </c>
      <c r="B24" s="217" t="s">
        <v>492</v>
      </c>
      <c r="C24" s="210"/>
    </row>
    <row r="25" spans="1:3" ht="19.149999999999999" customHeight="1">
      <c r="A25" s="436">
        <v>23</v>
      </c>
      <c r="B25" s="438" t="s">
        <v>493</v>
      </c>
      <c r="C25" s="210"/>
    </row>
    <row r="26" spans="1:3" ht="19.149999999999999" customHeight="1">
      <c r="A26" s="436">
        <v>24</v>
      </c>
      <c r="B26" s="438" t="s">
        <v>155</v>
      </c>
      <c r="C26" s="209"/>
    </row>
    <row r="27" spans="1:3" ht="19.149999999999999" customHeight="1">
      <c r="A27" s="436">
        <v>25</v>
      </c>
      <c r="B27" s="437" t="s">
        <v>494</v>
      </c>
      <c r="C27" s="213">
        <f>SUM(C28:C32)</f>
        <v>0</v>
      </c>
    </row>
    <row r="28" spans="1:3" ht="19.149999999999999" customHeight="1">
      <c r="A28" s="436">
        <v>26</v>
      </c>
      <c r="B28" s="438" t="s">
        <v>495</v>
      </c>
      <c r="C28" s="209"/>
    </row>
    <row r="29" spans="1:3" ht="27" customHeight="1">
      <c r="A29" s="436">
        <v>27</v>
      </c>
      <c r="B29" s="438" t="s">
        <v>496</v>
      </c>
      <c r="C29" s="209"/>
    </row>
    <row r="30" spans="1:3" ht="19.149999999999999" customHeight="1">
      <c r="A30" s="436">
        <v>28</v>
      </c>
      <c r="B30" s="438" t="s">
        <v>497</v>
      </c>
      <c r="C30" s="209"/>
    </row>
    <row r="31" spans="1:3" ht="19.149999999999999" customHeight="1">
      <c r="A31" s="436">
        <v>29</v>
      </c>
      <c r="B31" s="438" t="s">
        <v>498</v>
      </c>
      <c r="C31" s="209"/>
    </row>
    <row r="32" spans="1:3" ht="19.149999999999999" customHeight="1">
      <c r="A32" s="436">
        <v>30</v>
      </c>
      <c r="B32" s="438" t="s">
        <v>343</v>
      </c>
      <c r="C32" s="209"/>
    </row>
    <row r="33" spans="1:3" ht="19.149999999999999" customHeight="1" thickBot="1">
      <c r="A33" s="186">
        <v>31</v>
      </c>
      <c r="B33" s="440" t="s">
        <v>499</v>
      </c>
      <c r="C33" s="218">
        <f>C3+C19+C27</f>
        <v>0</v>
      </c>
    </row>
  </sheetData>
  <sheetProtection password="CF88" sheet="1" objects="1" scenarios="1"/>
  <mergeCells count="1">
    <mergeCell ref="A1:C1"/>
  </mergeCells>
  <phoneticPr fontId="1" type="noConversion"/>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3"/>
  <dimension ref="A1:S15"/>
  <sheetViews>
    <sheetView workbookViewId="0">
      <pane xSplit="1" ySplit="5" topLeftCell="B9" activePane="bottomRight" state="frozen"/>
      <selection pane="topRight" activeCell="B1" sqref="B1"/>
      <selection pane="bottomLeft" activeCell="A6" sqref="A6"/>
      <selection pane="bottomRight" activeCell="S15" sqref="S15"/>
    </sheetView>
  </sheetViews>
  <sheetFormatPr defaultRowHeight="13.5"/>
  <cols>
    <col min="1" max="1" width="3.5" style="6" customWidth="1"/>
    <col min="2" max="2" width="8.875" style="6" customWidth="1"/>
    <col min="3" max="3" width="9.875" style="6" customWidth="1"/>
    <col min="4" max="4" width="7.875" style="6" customWidth="1"/>
    <col min="5" max="5" width="8.25" style="6" customWidth="1"/>
    <col min="6" max="6" width="5" style="6" customWidth="1"/>
    <col min="7" max="8" width="9" style="6"/>
    <col min="9" max="9" width="4" style="6" customWidth="1"/>
    <col min="10" max="10" width="3.125" style="6" customWidth="1"/>
    <col min="11" max="11" width="9" style="6"/>
    <col min="12" max="12" width="11.875" style="6" customWidth="1"/>
    <col min="13" max="13" width="9" style="6"/>
    <col min="14" max="14" width="6.875" style="6" customWidth="1"/>
    <col min="15" max="15" width="11.375" style="6" customWidth="1"/>
    <col min="16" max="16" width="12.375" style="6" customWidth="1"/>
    <col min="17" max="17" width="9.75" style="6" customWidth="1"/>
    <col min="18" max="18" width="11.5" style="6" customWidth="1"/>
    <col min="19" max="19" width="13.25" style="6" customWidth="1"/>
    <col min="20" max="16384" width="9" style="6"/>
  </cols>
  <sheetData>
    <row r="1" spans="1:19" ht="27" customHeight="1" thickBot="1">
      <c r="A1" s="552" t="s">
        <v>955</v>
      </c>
      <c r="B1" s="552"/>
      <c r="C1" s="552"/>
      <c r="D1" s="552"/>
      <c r="E1" s="552"/>
      <c r="F1" s="552"/>
      <c r="G1" s="552"/>
      <c r="H1" s="552"/>
      <c r="I1" s="552"/>
      <c r="J1" s="552"/>
      <c r="K1" s="552"/>
      <c r="L1" s="552"/>
      <c r="M1" s="552"/>
      <c r="N1" s="552"/>
      <c r="O1" s="552"/>
      <c r="P1" s="552"/>
      <c r="Q1" s="552"/>
      <c r="R1" s="552"/>
      <c r="S1" s="552"/>
    </row>
    <row r="2" spans="1:19" ht="27.75" customHeight="1">
      <c r="A2" s="576" t="s">
        <v>1</v>
      </c>
      <c r="B2" s="564" t="s">
        <v>502</v>
      </c>
      <c r="C2" s="564" t="s">
        <v>503</v>
      </c>
      <c r="D2" s="564" t="s">
        <v>504</v>
      </c>
      <c r="E2" s="564" t="s">
        <v>505</v>
      </c>
      <c r="F2" s="564" t="s">
        <v>506</v>
      </c>
      <c r="G2" s="564" t="s">
        <v>507</v>
      </c>
      <c r="H2" s="564"/>
      <c r="I2" s="564"/>
      <c r="J2" s="564" t="s">
        <v>508</v>
      </c>
      <c r="K2" s="564"/>
      <c r="L2" s="564"/>
      <c r="M2" s="564" t="s">
        <v>509</v>
      </c>
      <c r="N2" s="564"/>
      <c r="O2" s="564"/>
      <c r="P2" s="564"/>
      <c r="Q2" s="564"/>
      <c r="R2" s="564"/>
      <c r="S2" s="574" t="s">
        <v>464</v>
      </c>
    </row>
    <row r="3" spans="1:19" ht="87.75" customHeight="1">
      <c r="A3" s="577"/>
      <c r="B3" s="565"/>
      <c r="C3" s="565"/>
      <c r="D3" s="565"/>
      <c r="E3" s="565"/>
      <c r="F3" s="565"/>
      <c r="G3" s="124" t="s">
        <v>510</v>
      </c>
      <c r="H3" s="124" t="s">
        <v>511</v>
      </c>
      <c r="I3" s="565" t="s">
        <v>512</v>
      </c>
      <c r="J3" s="565"/>
      <c r="K3" s="124" t="s">
        <v>513</v>
      </c>
      <c r="L3" s="124" t="s">
        <v>514</v>
      </c>
      <c r="M3" s="124" t="s">
        <v>515</v>
      </c>
      <c r="N3" s="124" t="s">
        <v>516</v>
      </c>
      <c r="O3" s="124" t="s">
        <v>517</v>
      </c>
      <c r="P3" s="124" t="s">
        <v>518</v>
      </c>
      <c r="Q3" s="124" t="s">
        <v>519</v>
      </c>
      <c r="R3" s="124" t="s">
        <v>514</v>
      </c>
      <c r="S3" s="575"/>
    </row>
    <row r="4" spans="1:19" ht="24" customHeight="1">
      <c r="A4" s="577"/>
      <c r="B4" s="563">
        <v>1</v>
      </c>
      <c r="C4" s="563">
        <v>2</v>
      </c>
      <c r="D4" s="565">
        <v>3</v>
      </c>
      <c r="E4" s="565">
        <v>4</v>
      </c>
      <c r="F4" s="565">
        <v>5</v>
      </c>
      <c r="G4" s="565">
        <v>6</v>
      </c>
      <c r="H4" s="565">
        <v>7</v>
      </c>
      <c r="I4" s="565">
        <v>8</v>
      </c>
      <c r="J4" s="565"/>
      <c r="K4" s="565">
        <v>9</v>
      </c>
      <c r="L4" s="565" t="s">
        <v>520</v>
      </c>
      <c r="M4" s="565">
        <v>11</v>
      </c>
      <c r="N4" s="565">
        <v>12</v>
      </c>
      <c r="O4" s="565" t="s">
        <v>521</v>
      </c>
      <c r="P4" s="565" t="s">
        <v>522</v>
      </c>
      <c r="Q4" s="565">
        <v>15</v>
      </c>
      <c r="R4" s="565" t="s">
        <v>523</v>
      </c>
      <c r="S4" s="575" t="s">
        <v>954</v>
      </c>
    </row>
    <row r="5" spans="1:19">
      <c r="A5" s="577"/>
      <c r="B5" s="563"/>
      <c r="C5" s="563"/>
      <c r="D5" s="565"/>
      <c r="E5" s="565"/>
      <c r="F5" s="565"/>
      <c r="G5" s="565"/>
      <c r="H5" s="565"/>
      <c r="I5" s="565"/>
      <c r="J5" s="565"/>
      <c r="K5" s="565"/>
      <c r="L5" s="565"/>
      <c r="M5" s="565"/>
      <c r="N5" s="565"/>
      <c r="O5" s="565"/>
      <c r="P5" s="565"/>
      <c r="Q5" s="565"/>
      <c r="R5" s="565"/>
      <c r="S5" s="575"/>
    </row>
    <row r="6" spans="1:19" ht="24" customHeight="1">
      <c r="A6" s="24">
        <v>1</v>
      </c>
      <c r="B6" s="117"/>
      <c r="C6" s="117"/>
      <c r="D6" s="117"/>
      <c r="E6" s="117"/>
      <c r="F6" s="117"/>
      <c r="G6" s="117"/>
      <c r="H6" s="117"/>
      <c r="I6" s="601"/>
      <c r="J6" s="601"/>
      <c r="K6" s="117"/>
      <c r="L6" s="102">
        <f>MIN(I6,K6)</f>
        <v>0</v>
      </c>
      <c r="M6" s="117"/>
      <c r="N6" s="117"/>
      <c r="O6" s="102">
        <f>E6*N6</f>
        <v>0</v>
      </c>
      <c r="P6" s="102">
        <f>M6-O6</f>
        <v>0</v>
      </c>
      <c r="Q6" s="207"/>
      <c r="R6" s="102">
        <f>MIN(P6,Q6)</f>
        <v>0</v>
      </c>
      <c r="S6" s="171">
        <f>H6+L6+R6</f>
        <v>0</v>
      </c>
    </row>
    <row r="7" spans="1:19" ht="24" customHeight="1">
      <c r="A7" s="24">
        <v>2</v>
      </c>
      <c r="B7" s="117"/>
      <c r="C7" s="117"/>
      <c r="D7" s="117"/>
      <c r="E7" s="117"/>
      <c r="F7" s="117"/>
      <c r="G7" s="117"/>
      <c r="H7" s="117"/>
      <c r="I7" s="601"/>
      <c r="J7" s="601"/>
      <c r="K7" s="117"/>
      <c r="L7" s="102">
        <f t="shared" ref="L7:L12" si="0">MIN(I7,K7)</f>
        <v>0</v>
      </c>
      <c r="M7" s="117"/>
      <c r="N7" s="117"/>
      <c r="O7" s="102">
        <f t="shared" ref="O7:O12" si="1">E7*N7</f>
        <v>0</v>
      </c>
      <c r="P7" s="102">
        <f t="shared" ref="P7:P12" si="2">M7-O7</f>
        <v>0</v>
      </c>
      <c r="Q7" s="207"/>
      <c r="R7" s="102">
        <f t="shared" ref="R7:R12" si="3">MIN(P7,Q7)</f>
        <v>0</v>
      </c>
      <c r="S7" s="171">
        <f t="shared" ref="S7:S12" si="4">H7+L7+R7</f>
        <v>0</v>
      </c>
    </row>
    <row r="8" spans="1:19" ht="24" customHeight="1">
      <c r="A8" s="24">
        <v>3</v>
      </c>
      <c r="B8" s="117"/>
      <c r="C8" s="117"/>
      <c r="D8" s="117"/>
      <c r="E8" s="117"/>
      <c r="F8" s="117"/>
      <c r="G8" s="117"/>
      <c r="H8" s="117"/>
      <c r="I8" s="601"/>
      <c r="J8" s="601"/>
      <c r="K8" s="117"/>
      <c r="L8" s="102">
        <f t="shared" si="0"/>
        <v>0</v>
      </c>
      <c r="M8" s="117"/>
      <c r="N8" s="117"/>
      <c r="O8" s="102">
        <f t="shared" si="1"/>
        <v>0</v>
      </c>
      <c r="P8" s="102">
        <f t="shared" si="2"/>
        <v>0</v>
      </c>
      <c r="Q8" s="207"/>
      <c r="R8" s="102">
        <f t="shared" si="3"/>
        <v>0</v>
      </c>
      <c r="S8" s="171">
        <f t="shared" si="4"/>
        <v>0</v>
      </c>
    </row>
    <row r="9" spans="1:19" ht="24" customHeight="1">
      <c r="A9" s="24">
        <v>4</v>
      </c>
      <c r="B9" s="117"/>
      <c r="C9" s="117"/>
      <c r="D9" s="117"/>
      <c r="E9" s="117"/>
      <c r="F9" s="117"/>
      <c r="G9" s="117"/>
      <c r="H9" s="219"/>
      <c r="I9" s="601"/>
      <c r="J9" s="601"/>
      <c r="K9" s="117"/>
      <c r="L9" s="102">
        <f t="shared" si="0"/>
        <v>0</v>
      </c>
      <c r="M9" s="117"/>
      <c r="N9" s="117"/>
      <c r="O9" s="102">
        <f t="shared" si="1"/>
        <v>0</v>
      </c>
      <c r="P9" s="102">
        <f t="shared" si="2"/>
        <v>0</v>
      </c>
      <c r="Q9" s="207"/>
      <c r="R9" s="102">
        <f t="shared" si="3"/>
        <v>0</v>
      </c>
      <c r="S9" s="171">
        <f t="shared" si="4"/>
        <v>0</v>
      </c>
    </row>
    <row r="10" spans="1:19" ht="24" customHeight="1">
      <c r="A10" s="24">
        <v>5</v>
      </c>
      <c r="B10" s="117"/>
      <c r="C10" s="117"/>
      <c r="D10" s="117"/>
      <c r="E10" s="117"/>
      <c r="F10" s="117"/>
      <c r="G10" s="117"/>
      <c r="H10" s="117"/>
      <c r="I10" s="601"/>
      <c r="J10" s="601"/>
      <c r="K10" s="117"/>
      <c r="L10" s="102">
        <f t="shared" si="0"/>
        <v>0</v>
      </c>
      <c r="M10" s="117"/>
      <c r="N10" s="117"/>
      <c r="O10" s="102">
        <f t="shared" si="1"/>
        <v>0</v>
      </c>
      <c r="P10" s="102">
        <f t="shared" si="2"/>
        <v>0</v>
      </c>
      <c r="Q10" s="207"/>
      <c r="R10" s="102">
        <f t="shared" si="3"/>
        <v>0</v>
      </c>
      <c r="S10" s="171">
        <f t="shared" si="4"/>
        <v>0</v>
      </c>
    </row>
    <row r="11" spans="1:19" ht="24" customHeight="1">
      <c r="A11" s="24">
        <v>6</v>
      </c>
      <c r="B11" s="117"/>
      <c r="C11" s="117"/>
      <c r="D11" s="117"/>
      <c r="E11" s="117"/>
      <c r="F11" s="117"/>
      <c r="G11" s="117"/>
      <c r="H11" s="117"/>
      <c r="I11" s="601"/>
      <c r="J11" s="601"/>
      <c r="K11" s="117"/>
      <c r="L11" s="102">
        <f t="shared" si="0"/>
        <v>0</v>
      </c>
      <c r="M11" s="117"/>
      <c r="N11" s="117"/>
      <c r="O11" s="102">
        <f t="shared" si="1"/>
        <v>0</v>
      </c>
      <c r="P11" s="102">
        <f t="shared" si="2"/>
        <v>0</v>
      </c>
      <c r="Q11" s="207"/>
      <c r="R11" s="102">
        <f t="shared" si="3"/>
        <v>0</v>
      </c>
      <c r="S11" s="171">
        <f t="shared" si="4"/>
        <v>0</v>
      </c>
    </row>
    <row r="12" spans="1:19" ht="24" customHeight="1">
      <c r="A12" s="24">
        <v>7</v>
      </c>
      <c r="B12" s="117"/>
      <c r="C12" s="117"/>
      <c r="D12" s="117"/>
      <c r="E12" s="117"/>
      <c r="F12" s="117"/>
      <c r="G12" s="117"/>
      <c r="H12" s="117"/>
      <c r="I12" s="601"/>
      <c r="J12" s="601"/>
      <c r="K12" s="117"/>
      <c r="L12" s="102">
        <f t="shared" si="0"/>
        <v>0</v>
      </c>
      <c r="M12" s="117"/>
      <c r="N12" s="117"/>
      <c r="O12" s="102">
        <f t="shared" si="1"/>
        <v>0</v>
      </c>
      <c r="P12" s="102">
        <f t="shared" si="2"/>
        <v>0</v>
      </c>
      <c r="Q12" s="207"/>
      <c r="R12" s="102">
        <f t="shared" si="3"/>
        <v>0</v>
      </c>
      <c r="S12" s="171">
        <f t="shared" si="4"/>
        <v>0</v>
      </c>
    </row>
    <row r="13" spans="1:19" ht="24" customHeight="1">
      <c r="A13" s="91">
        <v>8</v>
      </c>
      <c r="B13" s="591" t="s">
        <v>464</v>
      </c>
      <c r="C13" s="591"/>
      <c r="D13" s="591"/>
      <c r="E13" s="591"/>
      <c r="F13" s="591"/>
      <c r="G13" s="591"/>
      <c r="H13" s="591"/>
      <c r="I13" s="591"/>
      <c r="J13" s="591"/>
      <c r="K13" s="591"/>
      <c r="L13" s="591"/>
      <c r="M13" s="591"/>
      <c r="N13" s="591"/>
      <c r="O13" s="591"/>
      <c r="P13" s="591"/>
      <c r="Q13" s="591"/>
      <c r="R13" s="591"/>
      <c r="S13" s="222">
        <f>SUM(S6:S12)</f>
        <v>0</v>
      </c>
    </row>
    <row r="14" spans="1:19" ht="24" customHeight="1">
      <c r="A14" s="24">
        <v>9</v>
      </c>
      <c r="B14" s="594" t="s">
        <v>524</v>
      </c>
      <c r="C14" s="594"/>
      <c r="D14" s="594"/>
      <c r="E14" s="594"/>
      <c r="F14" s="594"/>
      <c r="G14" s="594"/>
      <c r="H14" s="594"/>
      <c r="I14" s="594"/>
      <c r="J14" s="594"/>
      <c r="K14" s="594"/>
      <c r="L14" s="594"/>
      <c r="M14" s="594"/>
      <c r="N14" s="594"/>
      <c r="O14" s="594"/>
      <c r="P14" s="594"/>
      <c r="Q14" s="594"/>
      <c r="R14" s="594"/>
      <c r="S14" s="220"/>
    </row>
    <row r="15" spans="1:19" ht="24" customHeight="1" thickBot="1">
      <c r="A15" s="29">
        <v>10</v>
      </c>
      <c r="B15" s="600" t="s">
        <v>525</v>
      </c>
      <c r="C15" s="600"/>
      <c r="D15" s="600"/>
      <c r="E15" s="600"/>
      <c r="F15" s="600"/>
      <c r="G15" s="600"/>
      <c r="H15" s="600"/>
      <c r="I15" s="600"/>
      <c r="J15" s="600"/>
      <c r="K15" s="600"/>
      <c r="L15" s="600"/>
      <c r="M15" s="600"/>
      <c r="N15" s="600"/>
      <c r="O15" s="600"/>
      <c r="P15" s="600"/>
      <c r="Q15" s="600"/>
      <c r="R15" s="600"/>
      <c r="S15" s="221"/>
    </row>
  </sheetData>
  <sheetProtection password="CF88" sheet="1" objects="1" scenarios="1"/>
  <mergeCells count="39">
    <mergeCell ref="B13:R13"/>
    <mergeCell ref="B14:R14"/>
    <mergeCell ref="B15:R15"/>
    <mergeCell ref="A1:S1"/>
    <mergeCell ref="I7:J7"/>
    <mergeCell ref="I8:J8"/>
    <mergeCell ref="I9:J9"/>
    <mergeCell ref="I10:J10"/>
    <mergeCell ref="I11:J11"/>
    <mergeCell ref="I12:J12"/>
    <mergeCell ref="N4:N5"/>
    <mergeCell ref="O4:O5"/>
    <mergeCell ref="P4:P5"/>
    <mergeCell ref="Q4:Q5"/>
    <mergeCell ref="R4:R5"/>
    <mergeCell ref="I6:J6"/>
    <mergeCell ref="S2:S3"/>
    <mergeCell ref="I3:J3"/>
    <mergeCell ref="G4:G5"/>
    <mergeCell ref="H4:H5"/>
    <mergeCell ref="I4:J5"/>
    <mergeCell ref="K4:K5"/>
    <mergeCell ref="L4:L5"/>
    <mergeCell ref="F2:F3"/>
    <mergeCell ref="S4:S5"/>
    <mergeCell ref="A2:A5"/>
    <mergeCell ref="B2:B3"/>
    <mergeCell ref="C2:C3"/>
    <mergeCell ref="D2:D3"/>
    <mergeCell ref="E2:E3"/>
    <mergeCell ref="B4:B5"/>
    <mergeCell ref="C4:C5"/>
    <mergeCell ref="D4:D5"/>
    <mergeCell ref="E4:E5"/>
    <mergeCell ref="F4:F5"/>
    <mergeCell ref="M4:M5"/>
    <mergeCell ref="G2:I2"/>
    <mergeCell ref="J2:L2"/>
    <mergeCell ref="M2:R2"/>
  </mergeCells>
  <phoneticPr fontId="1" type="noConversion"/>
  <pageMargins left="0.19" right="0.16" top="0.75" bottom="0.75" header="0.3" footer="0.3"/>
  <pageSetup paperSize="9" orientation="landscape" verticalDpi="0" r:id="rId1"/>
  <drawing r:id="rId2"/>
</worksheet>
</file>

<file path=xl/worksheets/sheet32.xml><?xml version="1.0" encoding="utf-8"?>
<worksheet xmlns="http://schemas.openxmlformats.org/spreadsheetml/2006/main" xmlns:r="http://schemas.openxmlformats.org/officeDocument/2006/relationships">
  <sheetPr codeName="Sheet24"/>
  <dimension ref="A1:D54"/>
  <sheetViews>
    <sheetView workbookViewId="0">
      <pane xSplit="3" ySplit="5" topLeftCell="D6" activePane="bottomRight" state="frozen"/>
      <selection pane="topRight" activeCell="D1" sqref="D1"/>
      <selection pane="bottomLeft" activeCell="A6" sqref="A6"/>
      <selection pane="bottomRight" activeCell="J22" sqref="J22"/>
    </sheetView>
  </sheetViews>
  <sheetFormatPr defaultRowHeight="13.5"/>
  <cols>
    <col min="1" max="1" width="9" style="6"/>
    <col min="2" max="2" width="30" style="6" customWidth="1"/>
    <col min="3" max="3" width="37.875" style="6" customWidth="1"/>
    <col min="4" max="4" width="15.5" style="229" customWidth="1"/>
    <col min="5" max="16384" width="9" style="6"/>
  </cols>
  <sheetData>
    <row r="1" spans="1:4" ht="25.5" customHeight="1" thickBot="1">
      <c r="A1" s="615" t="s">
        <v>956</v>
      </c>
      <c r="B1" s="615"/>
      <c r="C1" s="615"/>
      <c r="D1" s="615"/>
    </row>
    <row r="2" spans="1:4" ht="15" customHeight="1">
      <c r="A2" s="603" t="s">
        <v>528</v>
      </c>
      <c r="B2" s="604"/>
      <c r="C2" s="604"/>
      <c r="D2" s="605"/>
    </row>
    <row r="3" spans="1:4">
      <c r="A3" s="223">
        <v>1</v>
      </c>
      <c r="B3" s="224" t="s">
        <v>529</v>
      </c>
      <c r="C3" s="224" t="s">
        <v>530</v>
      </c>
      <c r="D3" s="225"/>
    </row>
    <row r="4" spans="1:4">
      <c r="A4" s="223">
        <v>2</v>
      </c>
      <c r="B4" s="224" t="s">
        <v>531</v>
      </c>
      <c r="C4" s="606"/>
      <c r="D4" s="607"/>
    </row>
    <row r="5" spans="1:4" ht="12.75" customHeight="1">
      <c r="A5" s="608" t="s">
        <v>532</v>
      </c>
      <c r="B5" s="609"/>
      <c r="C5" s="609"/>
      <c r="D5" s="610"/>
    </row>
    <row r="6" spans="1:4" ht="15" customHeight="1">
      <c r="A6" s="223">
        <v>3</v>
      </c>
      <c r="B6" s="611" t="s">
        <v>533</v>
      </c>
      <c r="C6" s="611"/>
      <c r="D6" s="230">
        <f>D7+D11+D20+D23+D27+D38</f>
        <v>0</v>
      </c>
    </row>
    <row r="7" spans="1:4" ht="15" customHeight="1">
      <c r="A7" s="223">
        <v>4</v>
      </c>
      <c r="B7" s="612" t="s">
        <v>534</v>
      </c>
      <c r="C7" s="612"/>
      <c r="D7" s="231">
        <f>SUM(D8:D10)</f>
        <v>0</v>
      </c>
    </row>
    <row r="8" spans="1:4" ht="15" customHeight="1">
      <c r="A8" s="223">
        <v>5</v>
      </c>
      <c r="B8" s="602" t="s">
        <v>535</v>
      </c>
      <c r="C8" s="602"/>
      <c r="D8" s="226"/>
    </row>
    <row r="9" spans="1:4" ht="15" customHeight="1">
      <c r="A9" s="223">
        <v>6</v>
      </c>
      <c r="B9" s="602" t="s">
        <v>536</v>
      </c>
      <c r="C9" s="602"/>
      <c r="D9" s="226"/>
    </row>
    <row r="10" spans="1:4" ht="15" customHeight="1">
      <c r="A10" s="223">
        <v>7</v>
      </c>
      <c r="B10" s="602" t="s">
        <v>537</v>
      </c>
      <c r="C10" s="602"/>
      <c r="D10" s="226"/>
    </row>
    <row r="11" spans="1:4" ht="15" customHeight="1">
      <c r="A11" s="223">
        <v>8</v>
      </c>
      <c r="B11" s="613" t="s">
        <v>538</v>
      </c>
      <c r="C11" s="613"/>
      <c r="D11" s="231">
        <f>SUM(D12:D19)</f>
        <v>0</v>
      </c>
    </row>
    <row r="12" spans="1:4" ht="15" customHeight="1">
      <c r="A12" s="223">
        <v>9</v>
      </c>
      <c r="B12" s="602" t="s">
        <v>539</v>
      </c>
      <c r="C12" s="602"/>
      <c r="D12" s="226"/>
    </row>
    <row r="13" spans="1:4" ht="15" customHeight="1">
      <c r="A13" s="223">
        <v>10</v>
      </c>
      <c r="B13" s="602" t="s">
        <v>540</v>
      </c>
      <c r="C13" s="602"/>
      <c r="D13" s="226"/>
    </row>
    <row r="14" spans="1:4" ht="15" customHeight="1">
      <c r="A14" s="223">
        <v>11</v>
      </c>
      <c r="B14" s="602" t="s">
        <v>541</v>
      </c>
      <c r="C14" s="602"/>
      <c r="D14" s="226"/>
    </row>
    <row r="15" spans="1:4" ht="15" customHeight="1">
      <c r="A15" s="223">
        <v>12</v>
      </c>
      <c r="B15" s="602" t="s">
        <v>542</v>
      </c>
      <c r="C15" s="602"/>
      <c r="D15" s="226"/>
    </row>
    <row r="16" spans="1:4" ht="15" customHeight="1">
      <c r="A16" s="223">
        <v>13</v>
      </c>
      <c r="B16" s="602" t="s">
        <v>1237</v>
      </c>
      <c r="C16" s="602"/>
      <c r="D16" s="226"/>
    </row>
    <row r="17" spans="1:4" ht="15" customHeight="1">
      <c r="A17" s="223">
        <v>14</v>
      </c>
      <c r="B17" s="602" t="s">
        <v>543</v>
      </c>
      <c r="C17" s="602"/>
      <c r="D17" s="226"/>
    </row>
    <row r="18" spans="1:4" ht="15" customHeight="1">
      <c r="A18" s="223">
        <v>15</v>
      </c>
      <c r="B18" s="602" t="s">
        <v>544</v>
      </c>
      <c r="C18" s="602"/>
      <c r="D18" s="226"/>
    </row>
    <row r="19" spans="1:4" ht="15" customHeight="1">
      <c r="A19" s="223">
        <v>16</v>
      </c>
      <c r="B19" s="602" t="s">
        <v>545</v>
      </c>
      <c r="C19" s="602"/>
      <c r="D19" s="226"/>
    </row>
    <row r="20" spans="1:4" ht="15" customHeight="1">
      <c r="A20" s="223">
        <v>17</v>
      </c>
      <c r="B20" s="613" t="s">
        <v>546</v>
      </c>
      <c r="C20" s="613"/>
      <c r="D20" s="231">
        <f>SUM(D21:D22)</f>
        <v>0</v>
      </c>
    </row>
    <row r="21" spans="1:4" ht="15" customHeight="1">
      <c r="A21" s="223">
        <v>18</v>
      </c>
      <c r="B21" s="602" t="s">
        <v>1236</v>
      </c>
      <c r="C21" s="602"/>
      <c r="D21" s="226"/>
    </row>
    <row r="22" spans="1:4" ht="15" customHeight="1">
      <c r="A22" s="223">
        <v>19</v>
      </c>
      <c r="B22" s="602" t="s">
        <v>547</v>
      </c>
      <c r="C22" s="602"/>
      <c r="D22" s="226"/>
    </row>
    <row r="23" spans="1:4" ht="15" customHeight="1">
      <c r="A23" s="223">
        <v>20</v>
      </c>
      <c r="B23" s="613" t="s">
        <v>548</v>
      </c>
      <c r="C23" s="613"/>
      <c r="D23" s="231">
        <f>SUM(D24:D26)</f>
        <v>0</v>
      </c>
    </row>
    <row r="24" spans="1:4" ht="15" customHeight="1">
      <c r="A24" s="223">
        <v>21</v>
      </c>
      <c r="B24" s="602" t="s">
        <v>549</v>
      </c>
      <c r="C24" s="602"/>
      <c r="D24" s="226"/>
    </row>
    <row r="25" spans="1:4" ht="15" customHeight="1">
      <c r="A25" s="223">
        <v>22</v>
      </c>
      <c r="B25" s="602" t="s">
        <v>550</v>
      </c>
      <c r="C25" s="602"/>
      <c r="D25" s="226"/>
    </row>
    <row r="26" spans="1:4" ht="26.25" customHeight="1">
      <c r="A26" s="223">
        <v>23</v>
      </c>
      <c r="B26" s="602" t="s">
        <v>551</v>
      </c>
      <c r="C26" s="602"/>
      <c r="D26" s="226"/>
    </row>
    <row r="27" spans="1:4" ht="15" customHeight="1">
      <c r="A27" s="223">
        <v>24</v>
      </c>
      <c r="B27" s="613" t="s">
        <v>552</v>
      </c>
      <c r="C27" s="613"/>
      <c r="D27" s="231">
        <f>SUM(D28:D31)</f>
        <v>0</v>
      </c>
    </row>
    <row r="28" spans="1:4" ht="15" customHeight="1">
      <c r="A28" s="223">
        <v>25</v>
      </c>
      <c r="B28" s="602" t="s">
        <v>553</v>
      </c>
      <c r="C28" s="602"/>
      <c r="D28" s="226"/>
    </row>
    <row r="29" spans="1:4" ht="15" customHeight="1">
      <c r="A29" s="223">
        <v>26</v>
      </c>
      <c r="B29" s="602" t="s">
        <v>554</v>
      </c>
      <c r="C29" s="602"/>
      <c r="D29" s="226"/>
    </row>
    <row r="30" spans="1:4" ht="15" customHeight="1">
      <c r="A30" s="223">
        <v>27</v>
      </c>
      <c r="B30" s="602" t="s">
        <v>555</v>
      </c>
      <c r="C30" s="602"/>
      <c r="D30" s="226"/>
    </row>
    <row r="31" spans="1:4" ht="15" customHeight="1">
      <c r="A31" s="223">
        <v>28</v>
      </c>
      <c r="B31" s="602" t="s">
        <v>556</v>
      </c>
      <c r="C31" s="602"/>
      <c r="D31" s="226"/>
    </row>
    <row r="32" spans="1:4" ht="15" customHeight="1">
      <c r="A32" s="223">
        <v>29</v>
      </c>
      <c r="B32" s="613" t="s">
        <v>557</v>
      </c>
      <c r="C32" s="613"/>
      <c r="D32" s="231">
        <f>SUM(D33:D37)</f>
        <v>0</v>
      </c>
    </row>
    <row r="33" spans="1:4" ht="15" customHeight="1">
      <c r="A33" s="223">
        <v>30</v>
      </c>
      <c r="B33" s="602" t="s">
        <v>558</v>
      </c>
      <c r="C33" s="602"/>
      <c r="D33" s="226"/>
    </row>
    <row r="34" spans="1:4" ht="15" customHeight="1">
      <c r="A34" s="223">
        <v>31</v>
      </c>
      <c r="B34" s="602" t="s">
        <v>559</v>
      </c>
      <c r="C34" s="602"/>
      <c r="D34" s="226"/>
    </row>
    <row r="35" spans="1:4" ht="15" customHeight="1">
      <c r="A35" s="223">
        <v>32</v>
      </c>
      <c r="B35" s="602" t="s">
        <v>560</v>
      </c>
      <c r="C35" s="602"/>
      <c r="D35" s="226"/>
    </row>
    <row r="36" spans="1:4" ht="15" customHeight="1">
      <c r="A36" s="223">
        <v>33</v>
      </c>
      <c r="B36" s="602" t="s">
        <v>561</v>
      </c>
      <c r="C36" s="602"/>
      <c r="D36" s="226"/>
    </row>
    <row r="37" spans="1:4" ht="15" customHeight="1">
      <c r="A37" s="223">
        <v>34</v>
      </c>
      <c r="B37" s="602" t="s">
        <v>562</v>
      </c>
      <c r="C37" s="602"/>
      <c r="D37" s="226"/>
    </row>
    <row r="38" spans="1:4" ht="15" customHeight="1">
      <c r="A38" s="223">
        <v>35</v>
      </c>
      <c r="B38" s="613" t="s">
        <v>563</v>
      </c>
      <c r="C38" s="613"/>
      <c r="D38" s="227"/>
    </row>
    <row r="39" spans="1:4" ht="15" customHeight="1">
      <c r="A39" s="223">
        <v>36</v>
      </c>
      <c r="B39" s="611" t="s">
        <v>564</v>
      </c>
      <c r="C39" s="611"/>
      <c r="D39" s="231">
        <f>(D40-D41)*80%</f>
        <v>0</v>
      </c>
    </row>
    <row r="40" spans="1:4" ht="15" customHeight="1">
      <c r="A40" s="223">
        <v>37</v>
      </c>
      <c r="B40" s="612" t="s">
        <v>565</v>
      </c>
      <c r="C40" s="612"/>
      <c r="D40" s="227"/>
    </row>
    <row r="41" spans="1:4" ht="15" customHeight="1">
      <c r="A41" s="223">
        <v>38</v>
      </c>
      <c r="B41" s="616" t="s">
        <v>566</v>
      </c>
      <c r="C41" s="616"/>
      <c r="D41" s="227"/>
    </row>
    <row r="42" spans="1:4" ht="15" customHeight="1">
      <c r="A42" s="223">
        <v>39</v>
      </c>
      <c r="B42" s="606" t="s">
        <v>567</v>
      </c>
      <c r="C42" s="606"/>
      <c r="D42" s="231">
        <f>D6+D39</f>
        <v>0</v>
      </c>
    </row>
    <row r="43" spans="1:4" ht="15" customHeight="1">
      <c r="A43" s="223">
        <v>40</v>
      </c>
      <c r="B43" s="612" t="s">
        <v>568</v>
      </c>
      <c r="C43" s="612"/>
      <c r="D43" s="227"/>
    </row>
    <row r="44" spans="1:4" ht="15" customHeight="1">
      <c r="A44" s="223">
        <v>41</v>
      </c>
      <c r="B44" s="612" t="s">
        <v>569</v>
      </c>
      <c r="C44" s="612"/>
      <c r="D44" s="227"/>
    </row>
    <row r="45" spans="1:4" ht="15" customHeight="1">
      <c r="A45" s="223">
        <v>42</v>
      </c>
      <c r="B45" s="606" t="s">
        <v>570</v>
      </c>
      <c r="C45" s="606"/>
      <c r="D45" s="227"/>
    </row>
    <row r="46" spans="1:4" ht="15" customHeight="1">
      <c r="A46" s="223">
        <v>43</v>
      </c>
      <c r="B46" s="606" t="s">
        <v>571</v>
      </c>
      <c r="C46" s="606"/>
      <c r="D46" s="227"/>
    </row>
    <row r="47" spans="1:4" ht="15" customHeight="1">
      <c r="A47" s="223">
        <v>44</v>
      </c>
      <c r="B47" s="606" t="s">
        <v>572</v>
      </c>
      <c r="C47" s="606"/>
      <c r="D47" s="231">
        <f>D43+D45+D46</f>
        <v>0</v>
      </c>
    </row>
    <row r="48" spans="1:4" ht="15" customHeight="1">
      <c r="A48" s="223">
        <v>45</v>
      </c>
      <c r="B48" s="612" t="s">
        <v>573</v>
      </c>
      <c r="C48" s="612"/>
      <c r="D48" s="227"/>
    </row>
    <row r="49" spans="1:4" ht="15" customHeight="1">
      <c r="A49" s="223">
        <v>46</v>
      </c>
      <c r="B49" s="606" t="s">
        <v>574</v>
      </c>
      <c r="C49" s="606"/>
      <c r="D49" s="231">
        <f>D47-D48</f>
        <v>0</v>
      </c>
    </row>
    <row r="50" spans="1:4" ht="15" customHeight="1">
      <c r="A50" s="223">
        <v>47</v>
      </c>
      <c r="B50" s="612" t="s">
        <v>575</v>
      </c>
      <c r="C50" s="612"/>
      <c r="D50" s="227"/>
    </row>
    <row r="51" spans="1:4" ht="15" customHeight="1">
      <c r="A51" s="223">
        <v>48</v>
      </c>
      <c r="B51" s="612" t="s">
        <v>576</v>
      </c>
      <c r="C51" s="612"/>
      <c r="D51" s="227"/>
    </row>
    <row r="52" spans="1:4" ht="12.75" customHeight="1">
      <c r="A52" s="223">
        <v>49</v>
      </c>
      <c r="B52" s="606" t="s">
        <v>577</v>
      </c>
      <c r="C52" s="606"/>
      <c r="D52" s="227"/>
    </row>
    <row r="53" spans="1:4" ht="12.75" customHeight="1">
      <c r="A53" s="223">
        <v>50</v>
      </c>
      <c r="B53" s="606" t="s">
        <v>578</v>
      </c>
      <c r="C53" s="606"/>
      <c r="D53" s="230">
        <f>(D49-D50-D51)*D52</f>
        <v>0</v>
      </c>
    </row>
    <row r="54" spans="1:4" ht="27" customHeight="1" thickBot="1">
      <c r="A54" s="228">
        <v>51</v>
      </c>
      <c r="B54" s="614" t="s">
        <v>579</v>
      </c>
      <c r="C54" s="614"/>
      <c r="D54" s="232">
        <f>IF(D49-D50-D51&gt;0,0,ABS(D49-D50-D51))</f>
        <v>0</v>
      </c>
    </row>
  </sheetData>
  <sheetProtection password="CF88" sheet="1" objects="1" scenarios="1"/>
  <mergeCells count="53">
    <mergeCell ref="B51:C51"/>
    <mergeCell ref="B52:C52"/>
    <mergeCell ref="B53:C53"/>
    <mergeCell ref="B54:C54"/>
    <mergeCell ref="A1:D1"/>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B8:C8"/>
    <mergeCell ref="A2:D2"/>
    <mergeCell ref="C4:D4"/>
    <mergeCell ref="A5:D5"/>
    <mergeCell ref="B6:C6"/>
    <mergeCell ref="B7:C7"/>
  </mergeCells>
  <phoneticPr fontId="1" type="noConversion"/>
  <pageMargins left="0.7" right="0.7" top="0.31" bottom="0.31"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sheetPr codeName="Sheet25"/>
  <dimension ref="A1:M26"/>
  <sheetViews>
    <sheetView workbookViewId="0">
      <pane xSplit="2" ySplit="4" topLeftCell="C5" activePane="bottomRight" state="frozen"/>
      <selection activeCell="U19" sqref="U19"/>
      <selection pane="topRight" activeCell="U19" sqref="U19"/>
      <selection pane="bottomLeft" activeCell="U19" sqref="U19"/>
      <selection pane="bottomRight" sqref="A1:M1"/>
    </sheetView>
  </sheetViews>
  <sheetFormatPr defaultRowHeight="13.5"/>
  <cols>
    <col min="1" max="1" width="4.625" style="6" customWidth="1"/>
    <col min="2" max="2" width="30.875" style="6" customWidth="1"/>
    <col min="3" max="5" width="9" style="6"/>
    <col min="6" max="12" width="11.75" style="6" customWidth="1"/>
    <col min="13" max="13" width="13.5" style="6" customWidth="1"/>
    <col min="14" max="16384" width="9" style="6"/>
  </cols>
  <sheetData>
    <row r="1" spans="1:13" ht="25.5" customHeight="1" thickBot="1">
      <c r="A1" s="615" t="s">
        <v>957</v>
      </c>
      <c r="B1" s="615"/>
      <c r="C1" s="615"/>
      <c r="D1" s="615"/>
      <c r="E1" s="615"/>
      <c r="F1" s="615"/>
      <c r="G1" s="615"/>
      <c r="H1" s="615"/>
      <c r="I1" s="615"/>
      <c r="J1" s="615"/>
      <c r="K1" s="615"/>
      <c r="L1" s="615"/>
      <c r="M1" s="615"/>
    </row>
    <row r="2" spans="1:13">
      <c r="A2" s="572" t="s">
        <v>1</v>
      </c>
      <c r="B2" s="622" t="s">
        <v>582</v>
      </c>
      <c r="C2" s="617" t="s">
        <v>583</v>
      </c>
      <c r="D2" s="617" t="s">
        <v>584</v>
      </c>
      <c r="E2" s="617" t="s">
        <v>585</v>
      </c>
      <c r="F2" s="617" t="s">
        <v>586</v>
      </c>
      <c r="G2" s="617" t="s">
        <v>587</v>
      </c>
      <c r="H2" s="617" t="s">
        <v>588</v>
      </c>
      <c r="I2" s="617" t="s">
        <v>589</v>
      </c>
      <c r="J2" s="617" t="s">
        <v>590</v>
      </c>
      <c r="K2" s="617" t="s">
        <v>591</v>
      </c>
      <c r="L2" s="617"/>
      <c r="M2" s="620" t="s">
        <v>592</v>
      </c>
    </row>
    <row r="3" spans="1:13">
      <c r="A3" s="573"/>
      <c r="B3" s="623"/>
      <c r="C3" s="618"/>
      <c r="D3" s="618"/>
      <c r="E3" s="618"/>
      <c r="F3" s="618"/>
      <c r="G3" s="618"/>
      <c r="H3" s="618"/>
      <c r="I3" s="618"/>
      <c r="J3" s="618"/>
      <c r="K3" s="108" t="s">
        <v>593</v>
      </c>
      <c r="L3" s="108" t="s">
        <v>594</v>
      </c>
      <c r="M3" s="621"/>
    </row>
    <row r="4" spans="1:13">
      <c r="A4" s="573"/>
      <c r="B4" s="623"/>
      <c r="C4" s="60">
        <v>1</v>
      </c>
      <c r="D4" s="60">
        <v>2</v>
      </c>
      <c r="E4" s="60">
        <v>3</v>
      </c>
      <c r="F4" s="60">
        <v>4</v>
      </c>
      <c r="G4" s="60">
        <v>5</v>
      </c>
      <c r="H4" s="60">
        <v>6</v>
      </c>
      <c r="I4" s="60">
        <v>7</v>
      </c>
      <c r="J4" s="108">
        <v>8</v>
      </c>
      <c r="K4" s="108">
        <v>9</v>
      </c>
      <c r="L4" s="108">
        <v>10</v>
      </c>
      <c r="M4" s="61" t="s">
        <v>595</v>
      </c>
    </row>
    <row r="5" spans="1:13">
      <c r="A5" s="24">
        <v>1</v>
      </c>
      <c r="B5" s="619" t="s">
        <v>1238</v>
      </c>
      <c r="C5" s="233"/>
      <c r="D5" s="233"/>
      <c r="E5" s="233"/>
      <c r="F5" s="184"/>
      <c r="G5" s="184"/>
      <c r="H5" s="196"/>
      <c r="I5" s="196"/>
      <c r="J5" s="184"/>
      <c r="K5" s="233"/>
      <c r="L5" s="233"/>
      <c r="M5" s="97">
        <f t="shared" ref="M5:M6" si="0">(K5+L5*50%)</f>
        <v>0</v>
      </c>
    </row>
    <row r="6" spans="1:13">
      <c r="A6" s="24">
        <v>2</v>
      </c>
      <c r="B6" s="619"/>
      <c r="C6" s="233"/>
      <c r="D6" s="233"/>
      <c r="E6" s="233"/>
      <c r="F6" s="184"/>
      <c r="G6" s="110"/>
      <c r="H6" s="196"/>
      <c r="I6" s="196"/>
      <c r="J6" s="110"/>
      <c r="K6" s="117"/>
      <c r="L6" s="117"/>
      <c r="M6" s="97">
        <f t="shared" si="0"/>
        <v>0</v>
      </c>
    </row>
    <row r="7" spans="1:13">
      <c r="A7" s="24">
        <v>3</v>
      </c>
      <c r="B7" s="619"/>
      <c r="C7" s="108" t="s">
        <v>596</v>
      </c>
      <c r="D7" s="122" t="s">
        <v>1220</v>
      </c>
      <c r="E7" s="122" t="s">
        <v>96</v>
      </c>
      <c r="F7" s="235">
        <f>SUM(F5:F6)</f>
        <v>0</v>
      </c>
      <c r="G7" s="235">
        <f t="shared" ref="G7:L7" si="1">SUM(G5:G6)</f>
        <v>0</v>
      </c>
      <c r="H7" s="235">
        <f t="shared" si="1"/>
        <v>0</v>
      </c>
      <c r="I7" s="235">
        <f t="shared" si="1"/>
        <v>0</v>
      </c>
      <c r="J7" s="235">
        <f t="shared" si="1"/>
        <v>0</v>
      </c>
      <c r="K7" s="235">
        <f t="shared" si="1"/>
        <v>0</v>
      </c>
      <c r="L7" s="235">
        <f t="shared" si="1"/>
        <v>0</v>
      </c>
      <c r="M7" s="97">
        <f>(K7+L7*50%)</f>
        <v>0</v>
      </c>
    </row>
    <row r="8" spans="1:13" ht="22.9" customHeight="1">
      <c r="A8" s="24">
        <v>4</v>
      </c>
      <c r="B8" s="619" t="s">
        <v>1239</v>
      </c>
      <c r="C8" s="108"/>
      <c r="D8" s="108"/>
      <c r="E8" s="108"/>
      <c r="F8" s="184"/>
      <c r="G8" s="110"/>
      <c r="H8" s="196"/>
      <c r="I8" s="196"/>
      <c r="J8" s="196"/>
      <c r="K8" s="117"/>
      <c r="L8" s="60"/>
      <c r="M8" s="97">
        <f t="shared" ref="M8:M13" si="2">(K8+L8*50%)</f>
        <v>0</v>
      </c>
    </row>
    <row r="9" spans="1:13">
      <c r="A9" s="24">
        <v>5</v>
      </c>
      <c r="B9" s="619"/>
      <c r="C9" s="108"/>
      <c r="D9" s="108"/>
      <c r="E9" s="108"/>
      <c r="F9" s="184"/>
      <c r="G9" s="110"/>
      <c r="H9" s="196"/>
      <c r="I9" s="196"/>
      <c r="J9" s="110"/>
      <c r="K9" s="117"/>
      <c r="L9" s="60"/>
      <c r="M9" s="97">
        <f t="shared" si="2"/>
        <v>0</v>
      </c>
    </row>
    <row r="10" spans="1:13">
      <c r="A10" s="24">
        <v>6</v>
      </c>
      <c r="B10" s="619"/>
      <c r="C10" s="108" t="s">
        <v>596</v>
      </c>
      <c r="D10" s="122" t="s">
        <v>96</v>
      </c>
      <c r="E10" s="122" t="s">
        <v>96</v>
      </c>
      <c r="F10" s="235">
        <f>SUM(F8:F9)</f>
        <v>0</v>
      </c>
      <c r="G10" s="235">
        <f t="shared" ref="G10:L10" si="3">SUM(G8:G9)</f>
        <v>0</v>
      </c>
      <c r="H10" s="235">
        <f t="shared" si="3"/>
        <v>0</v>
      </c>
      <c r="I10" s="235">
        <f t="shared" si="3"/>
        <v>0</v>
      </c>
      <c r="J10" s="235">
        <f t="shared" si="3"/>
        <v>0</v>
      </c>
      <c r="K10" s="235">
        <f t="shared" si="3"/>
        <v>0</v>
      </c>
      <c r="L10" s="235">
        <f t="shared" si="3"/>
        <v>0</v>
      </c>
      <c r="M10" s="97">
        <f t="shared" si="2"/>
        <v>0</v>
      </c>
    </row>
    <row r="11" spans="1:13" ht="22.9" customHeight="1">
      <c r="A11" s="24">
        <v>7</v>
      </c>
      <c r="B11" s="619" t="s">
        <v>1240</v>
      </c>
      <c r="C11" s="108"/>
      <c r="D11" s="108"/>
      <c r="E11" s="108"/>
      <c r="F11" s="184"/>
      <c r="G11" s="196"/>
      <c r="H11" s="196"/>
      <c r="I11" s="196"/>
      <c r="J11" s="196"/>
      <c r="K11" s="122"/>
      <c r="L11" s="122"/>
      <c r="M11" s="97">
        <f t="shared" si="2"/>
        <v>0</v>
      </c>
    </row>
    <row r="12" spans="1:13">
      <c r="A12" s="24">
        <v>8</v>
      </c>
      <c r="B12" s="619"/>
      <c r="C12" s="108"/>
      <c r="D12" s="108"/>
      <c r="E12" s="108"/>
      <c r="F12" s="184"/>
      <c r="G12" s="110"/>
      <c r="H12" s="196"/>
      <c r="I12" s="196"/>
      <c r="J12" s="110"/>
      <c r="K12" s="60"/>
      <c r="L12" s="60"/>
      <c r="M12" s="97">
        <f t="shared" si="2"/>
        <v>0</v>
      </c>
    </row>
    <row r="13" spans="1:13">
      <c r="A13" s="24">
        <v>9</v>
      </c>
      <c r="B13" s="619"/>
      <c r="C13" s="108" t="s">
        <v>596</v>
      </c>
      <c r="D13" s="122" t="s">
        <v>96</v>
      </c>
      <c r="E13" s="122" t="s">
        <v>96</v>
      </c>
      <c r="F13" s="235">
        <f>SUM(F11:F12)</f>
        <v>0</v>
      </c>
      <c r="G13" s="235">
        <f t="shared" ref="G13:L13" si="4">SUM(G11:G12)</f>
        <v>0</v>
      </c>
      <c r="H13" s="235">
        <f t="shared" si="4"/>
        <v>0</v>
      </c>
      <c r="I13" s="235">
        <f t="shared" si="4"/>
        <v>0</v>
      </c>
      <c r="J13" s="235">
        <f t="shared" si="4"/>
        <v>0</v>
      </c>
      <c r="K13" s="235">
        <f t="shared" si="4"/>
        <v>0</v>
      </c>
      <c r="L13" s="235">
        <f t="shared" si="4"/>
        <v>0</v>
      </c>
      <c r="M13" s="97">
        <f t="shared" si="2"/>
        <v>0</v>
      </c>
    </row>
    <row r="14" spans="1:13">
      <c r="A14" s="24">
        <v>10</v>
      </c>
      <c r="B14" s="619" t="s">
        <v>597</v>
      </c>
      <c r="C14" s="108"/>
      <c r="D14" s="108" t="s">
        <v>96</v>
      </c>
      <c r="E14" s="122" t="s">
        <v>96</v>
      </c>
      <c r="F14" s="184"/>
      <c r="G14" s="110"/>
      <c r="H14" s="196"/>
      <c r="I14" s="196"/>
      <c r="J14" s="196"/>
      <c r="K14" s="122" t="s">
        <v>96</v>
      </c>
      <c r="L14" s="122" t="s">
        <v>96</v>
      </c>
      <c r="M14" s="79" t="s">
        <v>96</v>
      </c>
    </row>
    <row r="15" spans="1:13">
      <c r="A15" s="24">
        <v>11</v>
      </c>
      <c r="B15" s="619"/>
      <c r="C15" s="108"/>
      <c r="D15" s="108" t="s">
        <v>96</v>
      </c>
      <c r="E15" s="122" t="s">
        <v>96</v>
      </c>
      <c r="F15" s="196"/>
      <c r="G15" s="110"/>
      <c r="H15" s="196"/>
      <c r="I15" s="196"/>
      <c r="J15" s="196"/>
      <c r="K15" s="122" t="s">
        <v>96</v>
      </c>
      <c r="L15" s="122" t="s">
        <v>96</v>
      </c>
      <c r="M15" s="79" t="s">
        <v>96</v>
      </c>
    </row>
    <row r="16" spans="1:13">
      <c r="A16" s="24">
        <v>12</v>
      </c>
      <c r="B16" s="619"/>
      <c r="C16" s="108" t="s">
        <v>596</v>
      </c>
      <c r="D16" s="122" t="s">
        <v>96</v>
      </c>
      <c r="E16" s="122" t="s">
        <v>96</v>
      </c>
      <c r="F16" s="235">
        <f>SUM(F14:F15)</f>
        <v>0</v>
      </c>
      <c r="G16" s="235">
        <f t="shared" ref="G16:J16" si="5">SUM(G14:G15)</f>
        <v>0</v>
      </c>
      <c r="H16" s="235">
        <f t="shared" si="5"/>
        <v>0</v>
      </c>
      <c r="I16" s="235">
        <f t="shared" si="5"/>
        <v>0</v>
      </c>
      <c r="J16" s="235">
        <f t="shared" si="5"/>
        <v>0</v>
      </c>
      <c r="K16" s="234"/>
      <c r="L16" s="234"/>
      <c r="M16" s="97">
        <f t="shared" ref="M16:M25" si="6">(K16+L16*50%)</f>
        <v>0</v>
      </c>
    </row>
    <row r="17" spans="1:13">
      <c r="A17" s="24">
        <v>13</v>
      </c>
      <c r="B17" s="619" t="s">
        <v>598</v>
      </c>
      <c r="C17" s="108"/>
      <c r="D17" s="108" t="s">
        <v>96</v>
      </c>
      <c r="E17" s="108"/>
      <c r="F17" s="196"/>
      <c r="G17" s="110"/>
      <c r="H17" s="196"/>
      <c r="I17" s="196"/>
      <c r="J17" s="196"/>
      <c r="K17" s="122"/>
      <c r="L17" s="122"/>
      <c r="M17" s="97">
        <f t="shared" si="6"/>
        <v>0</v>
      </c>
    </row>
    <row r="18" spans="1:13">
      <c r="A18" s="24">
        <v>14</v>
      </c>
      <c r="B18" s="619"/>
      <c r="C18" s="108"/>
      <c r="D18" s="108" t="s">
        <v>96</v>
      </c>
      <c r="E18" s="108"/>
      <c r="F18" s="184"/>
      <c r="G18" s="110"/>
      <c r="H18" s="196"/>
      <c r="I18" s="196"/>
      <c r="J18" s="110"/>
      <c r="K18" s="60"/>
      <c r="L18" s="60"/>
      <c r="M18" s="97">
        <f t="shared" si="6"/>
        <v>0</v>
      </c>
    </row>
    <row r="19" spans="1:13">
      <c r="A19" s="24">
        <v>15</v>
      </c>
      <c r="B19" s="619"/>
      <c r="C19" s="108" t="s">
        <v>596</v>
      </c>
      <c r="D19" s="122" t="s">
        <v>96</v>
      </c>
      <c r="E19" s="122" t="s">
        <v>96</v>
      </c>
      <c r="F19" s="235">
        <f>SUM(F17:F18)</f>
        <v>0</v>
      </c>
      <c r="G19" s="235">
        <f t="shared" ref="G19:L19" si="7">SUM(G17:G18)</f>
        <v>0</v>
      </c>
      <c r="H19" s="235">
        <f t="shared" si="7"/>
        <v>0</v>
      </c>
      <c r="I19" s="235">
        <f t="shared" si="7"/>
        <v>0</v>
      </c>
      <c r="J19" s="235">
        <f t="shared" si="7"/>
        <v>0</v>
      </c>
      <c r="K19" s="235">
        <f t="shared" si="7"/>
        <v>0</v>
      </c>
      <c r="L19" s="235">
        <f t="shared" si="7"/>
        <v>0</v>
      </c>
      <c r="M19" s="97">
        <f t="shared" si="6"/>
        <v>0</v>
      </c>
    </row>
    <row r="20" spans="1:13" ht="18.399999999999999" customHeight="1">
      <c r="A20" s="24">
        <v>16</v>
      </c>
      <c r="B20" s="619" t="s">
        <v>599</v>
      </c>
      <c r="C20" s="108"/>
      <c r="D20" s="108" t="s">
        <v>96</v>
      </c>
      <c r="E20" s="108"/>
      <c r="F20" s="184"/>
      <c r="G20" s="110"/>
      <c r="H20" s="196"/>
      <c r="I20" s="196"/>
      <c r="J20" s="196"/>
      <c r="K20" s="60"/>
      <c r="L20" s="60"/>
      <c r="M20" s="97">
        <f t="shared" si="6"/>
        <v>0</v>
      </c>
    </row>
    <row r="21" spans="1:13">
      <c r="A21" s="24">
        <v>17</v>
      </c>
      <c r="B21" s="619"/>
      <c r="C21" s="108"/>
      <c r="D21" s="108" t="s">
        <v>96</v>
      </c>
      <c r="E21" s="108"/>
      <c r="F21" s="184"/>
      <c r="G21" s="110"/>
      <c r="H21" s="196"/>
      <c r="I21" s="196"/>
      <c r="J21" s="110"/>
      <c r="K21" s="60"/>
      <c r="L21" s="60"/>
      <c r="M21" s="97">
        <f t="shared" si="6"/>
        <v>0</v>
      </c>
    </row>
    <row r="22" spans="1:13">
      <c r="A22" s="24">
        <v>18</v>
      </c>
      <c r="B22" s="619"/>
      <c r="C22" s="108" t="s">
        <v>596</v>
      </c>
      <c r="D22" s="122" t="s">
        <v>96</v>
      </c>
      <c r="E22" s="122" t="s">
        <v>96</v>
      </c>
      <c r="F22" s="235">
        <f>SUM(F20:F21)</f>
        <v>0</v>
      </c>
      <c r="G22" s="235">
        <f t="shared" ref="G22:L22" si="8">SUM(G20:G21)</f>
        <v>0</v>
      </c>
      <c r="H22" s="235">
        <f t="shared" si="8"/>
        <v>0</v>
      </c>
      <c r="I22" s="235">
        <f t="shared" si="8"/>
        <v>0</v>
      </c>
      <c r="J22" s="235">
        <f t="shared" si="8"/>
        <v>0</v>
      </c>
      <c r="K22" s="235">
        <f t="shared" si="8"/>
        <v>0</v>
      </c>
      <c r="L22" s="235">
        <f t="shared" si="8"/>
        <v>0</v>
      </c>
      <c r="M22" s="97">
        <f t="shared" si="6"/>
        <v>0</v>
      </c>
    </row>
    <row r="23" spans="1:13">
      <c r="A23" s="24">
        <v>19</v>
      </c>
      <c r="B23" s="619" t="s">
        <v>453</v>
      </c>
      <c r="C23" s="108"/>
      <c r="D23" s="108"/>
      <c r="E23" s="108"/>
      <c r="F23" s="184"/>
      <c r="G23" s="110"/>
      <c r="H23" s="196"/>
      <c r="I23" s="196"/>
      <c r="J23" s="196"/>
      <c r="K23" s="60"/>
      <c r="L23" s="60"/>
      <c r="M23" s="97">
        <f t="shared" si="6"/>
        <v>0</v>
      </c>
    </row>
    <row r="24" spans="1:13">
      <c r="A24" s="24">
        <v>20</v>
      </c>
      <c r="B24" s="619"/>
      <c r="C24" s="108"/>
      <c r="D24" s="108"/>
      <c r="E24" s="108"/>
      <c r="F24" s="184"/>
      <c r="G24" s="110"/>
      <c r="H24" s="196"/>
      <c r="I24" s="196"/>
      <c r="J24" s="110"/>
      <c r="K24" s="60"/>
      <c r="L24" s="60"/>
      <c r="M24" s="97">
        <f t="shared" si="6"/>
        <v>0</v>
      </c>
    </row>
    <row r="25" spans="1:13">
      <c r="A25" s="24">
        <v>21</v>
      </c>
      <c r="B25" s="619"/>
      <c r="C25" s="108" t="s">
        <v>596</v>
      </c>
      <c r="D25" s="122" t="s">
        <v>96</v>
      </c>
      <c r="E25" s="122" t="s">
        <v>96</v>
      </c>
      <c r="F25" s="235">
        <f>SUM(F23:F24)</f>
        <v>0</v>
      </c>
      <c r="G25" s="235">
        <f t="shared" ref="G25:L25" si="9">SUM(G23:G24)</f>
        <v>0</v>
      </c>
      <c r="H25" s="235">
        <f t="shared" si="9"/>
        <v>0</v>
      </c>
      <c r="I25" s="235">
        <f t="shared" si="9"/>
        <v>0</v>
      </c>
      <c r="J25" s="235">
        <f t="shared" si="9"/>
        <v>0</v>
      </c>
      <c r="K25" s="235">
        <f t="shared" si="9"/>
        <v>0</v>
      </c>
      <c r="L25" s="235">
        <f t="shared" si="9"/>
        <v>0</v>
      </c>
      <c r="M25" s="97">
        <f t="shared" si="6"/>
        <v>0</v>
      </c>
    </row>
    <row r="26" spans="1:13" ht="14.25" thickBot="1">
      <c r="A26" s="29">
        <v>22</v>
      </c>
      <c r="B26" s="168" t="s">
        <v>464</v>
      </c>
      <c r="C26" s="123" t="s">
        <v>96</v>
      </c>
      <c r="D26" s="123" t="s">
        <v>96</v>
      </c>
      <c r="E26" s="123" t="s">
        <v>96</v>
      </c>
      <c r="F26" s="188">
        <f>F7+F10+F13+F16+F19+F22+F25</f>
        <v>0</v>
      </c>
      <c r="G26" s="188">
        <f t="shared" ref="G26:M26" si="10">G7+G10+G13+G16+G19+G22+G25</f>
        <v>0</v>
      </c>
      <c r="H26" s="188">
        <f t="shared" si="10"/>
        <v>0</v>
      </c>
      <c r="I26" s="188">
        <f t="shared" si="10"/>
        <v>0</v>
      </c>
      <c r="J26" s="188">
        <f t="shared" si="10"/>
        <v>0</v>
      </c>
      <c r="K26" s="188">
        <f t="shared" si="10"/>
        <v>0</v>
      </c>
      <c r="L26" s="188">
        <f t="shared" si="10"/>
        <v>0</v>
      </c>
      <c r="M26" s="188">
        <f t="shared" si="10"/>
        <v>0</v>
      </c>
    </row>
  </sheetData>
  <sheetProtection password="CF88" sheet="1" objects="1" scenarios="1"/>
  <mergeCells count="20">
    <mergeCell ref="A1:M1"/>
    <mergeCell ref="B5:B7"/>
    <mergeCell ref="B8:B10"/>
    <mergeCell ref="B11:B13"/>
    <mergeCell ref="B14:B16"/>
    <mergeCell ref="G2:G3"/>
    <mergeCell ref="H2:H3"/>
    <mergeCell ref="I2:I3"/>
    <mergeCell ref="J2:J3"/>
    <mergeCell ref="K2:L2"/>
    <mergeCell ref="M2:M3"/>
    <mergeCell ref="A2:A4"/>
    <mergeCell ref="B2:B4"/>
    <mergeCell ref="C2:C3"/>
    <mergeCell ref="D2:D3"/>
    <mergeCell ref="E2:E3"/>
    <mergeCell ref="F2:F3"/>
    <mergeCell ref="B23:B25"/>
    <mergeCell ref="B17:B19"/>
    <mergeCell ref="B20:B22"/>
  </mergeCells>
  <phoneticPr fontId="1" type="noConversion"/>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sheetPr codeName="Sheet26"/>
  <dimension ref="A1:E21"/>
  <sheetViews>
    <sheetView workbookViewId="0">
      <pane xSplit="2" ySplit="4" topLeftCell="C8" activePane="bottomRight" state="frozen"/>
      <selection pane="topRight" activeCell="C1" sqref="C1"/>
      <selection pane="bottomLeft" activeCell="A5" sqref="A5"/>
      <selection pane="bottomRight" activeCell="B22" sqref="B22"/>
    </sheetView>
  </sheetViews>
  <sheetFormatPr defaultRowHeight="18.399999999999999" customHeight="1"/>
  <cols>
    <col min="1" max="1" width="6" style="6" customWidth="1"/>
    <col min="2" max="2" width="37.625" style="6" customWidth="1"/>
    <col min="3" max="3" width="20.75" style="6" customWidth="1"/>
    <col min="4" max="4" width="26.5" style="6" customWidth="1"/>
    <col min="5" max="5" width="27.875" style="6" customWidth="1"/>
    <col min="6" max="16384" width="9" style="6"/>
  </cols>
  <sheetData>
    <row r="1" spans="1:5" ht="25.5" customHeight="1" thickBot="1">
      <c r="A1" s="615" t="s">
        <v>958</v>
      </c>
      <c r="B1" s="615"/>
      <c r="C1" s="615"/>
      <c r="D1" s="615"/>
      <c r="E1" s="615"/>
    </row>
    <row r="2" spans="1:5" ht="18.399999999999999" customHeight="1">
      <c r="A2" s="627" t="s">
        <v>1</v>
      </c>
      <c r="B2" s="617" t="s">
        <v>40</v>
      </c>
      <c r="C2" s="129" t="s">
        <v>602</v>
      </c>
      <c r="D2" s="129" t="s">
        <v>603</v>
      </c>
      <c r="E2" s="130" t="s">
        <v>604</v>
      </c>
    </row>
    <row r="3" spans="1:5" ht="18.399999999999999" customHeight="1">
      <c r="A3" s="628"/>
      <c r="B3" s="618"/>
      <c r="C3" s="108" t="s">
        <v>605</v>
      </c>
      <c r="D3" s="108">
        <v>2</v>
      </c>
      <c r="E3" s="109">
        <v>3</v>
      </c>
    </row>
    <row r="4" spans="1:5" ht="18.399999999999999" customHeight="1">
      <c r="A4" s="624" t="s">
        <v>606</v>
      </c>
      <c r="B4" s="625"/>
      <c r="C4" s="625"/>
      <c r="D4" s="625"/>
      <c r="E4" s="626"/>
    </row>
    <row r="5" spans="1:5" ht="18.399999999999999" customHeight="1">
      <c r="A5" s="131">
        <v>1</v>
      </c>
      <c r="B5" s="82" t="s">
        <v>607</v>
      </c>
      <c r="C5" s="246">
        <f>D5+E5</f>
        <v>0</v>
      </c>
      <c r="D5" s="236"/>
      <c r="E5" s="237"/>
    </row>
    <row r="6" spans="1:5" ht="18.399999999999999" customHeight="1">
      <c r="A6" s="131">
        <v>2</v>
      </c>
      <c r="B6" s="82" t="s">
        <v>608</v>
      </c>
      <c r="C6" s="238">
        <v>0.7</v>
      </c>
      <c r="D6" s="238">
        <v>0.7</v>
      </c>
      <c r="E6" s="239">
        <v>0.7</v>
      </c>
    </row>
    <row r="7" spans="1:5" ht="18.399999999999999" customHeight="1">
      <c r="A7" s="131">
        <v>3</v>
      </c>
      <c r="B7" s="82" t="s">
        <v>609</v>
      </c>
      <c r="C7" s="246">
        <f>D7+E7</f>
        <v>0</v>
      </c>
      <c r="D7" s="247">
        <f>D5*D6</f>
        <v>0</v>
      </c>
      <c r="E7" s="248">
        <f>E5*E6</f>
        <v>0</v>
      </c>
    </row>
    <row r="8" spans="1:5" ht="18.399999999999999" customHeight="1">
      <c r="A8" s="131">
        <v>4</v>
      </c>
      <c r="B8" s="82" t="s">
        <v>610</v>
      </c>
      <c r="C8" s="108"/>
      <c r="D8" s="122" t="s">
        <v>96</v>
      </c>
      <c r="E8" s="240" t="s">
        <v>96</v>
      </c>
    </row>
    <row r="9" spans="1:5" ht="18.399999999999999" customHeight="1">
      <c r="A9" s="131">
        <v>5</v>
      </c>
      <c r="B9" s="82" t="s">
        <v>611</v>
      </c>
      <c r="C9" s="408">
        <f>C7+C8</f>
        <v>0</v>
      </c>
      <c r="D9" s="122" t="s">
        <v>96</v>
      </c>
      <c r="E9" s="240" t="s">
        <v>96</v>
      </c>
    </row>
    <row r="10" spans="1:5" ht="18.399999999999999" customHeight="1">
      <c r="A10" s="131">
        <v>6</v>
      </c>
      <c r="B10" s="82" t="s">
        <v>612</v>
      </c>
      <c r="C10" s="409">
        <f>IF('A100000'!D21-'A100000'!D22-'A100000'!D23-'A107030'!C18&lt;0,0,'A100000'!D21-'A100000'!D22-'A100000'!D23-'A107030'!C18)</f>
        <v>0</v>
      </c>
      <c r="D10" s="241" t="s">
        <v>96</v>
      </c>
      <c r="E10" s="242" t="s">
        <v>96</v>
      </c>
    </row>
    <row r="11" spans="1:5" ht="18.399999999999999" customHeight="1">
      <c r="A11" s="131">
        <v>7</v>
      </c>
      <c r="B11" s="82" t="s">
        <v>613</v>
      </c>
      <c r="C11" s="246">
        <f>D11+E11</f>
        <v>0</v>
      </c>
      <c r="D11" s="243"/>
      <c r="E11" s="244"/>
    </row>
    <row r="12" spans="1:5" ht="18.399999999999999" customHeight="1">
      <c r="A12" s="131">
        <v>8</v>
      </c>
      <c r="B12" s="82" t="s">
        <v>614</v>
      </c>
      <c r="C12" s="108"/>
      <c r="D12" s="122" t="s">
        <v>96</v>
      </c>
      <c r="E12" s="240" t="s">
        <v>96</v>
      </c>
    </row>
    <row r="13" spans="1:5" ht="18.399999999999999" customHeight="1">
      <c r="A13" s="624" t="s">
        <v>615</v>
      </c>
      <c r="B13" s="625"/>
      <c r="C13" s="625"/>
      <c r="D13" s="625"/>
      <c r="E13" s="626"/>
    </row>
    <row r="14" spans="1:5" ht="18.399999999999999" customHeight="1">
      <c r="A14" s="131">
        <v>9</v>
      </c>
      <c r="B14" s="82" t="s">
        <v>616</v>
      </c>
      <c r="C14" s="246">
        <f>D14+E14</f>
        <v>0</v>
      </c>
      <c r="D14" s="243"/>
      <c r="E14" s="244"/>
    </row>
    <row r="15" spans="1:5" ht="18.399999999999999" customHeight="1">
      <c r="A15" s="131">
        <v>10</v>
      </c>
      <c r="B15" s="82" t="s">
        <v>617</v>
      </c>
      <c r="C15" s="246">
        <f>D15+E15</f>
        <v>0</v>
      </c>
      <c r="D15" s="243"/>
      <c r="E15" s="244"/>
    </row>
    <row r="16" spans="1:5" ht="18.399999999999999" customHeight="1">
      <c r="A16" s="131">
        <v>11</v>
      </c>
      <c r="B16" s="82" t="s">
        <v>618</v>
      </c>
      <c r="C16" s="245"/>
      <c r="D16" s="122" t="s">
        <v>96</v>
      </c>
      <c r="E16" s="240" t="s">
        <v>96</v>
      </c>
    </row>
    <row r="17" spans="1:5" ht="18.399999999999999" customHeight="1">
      <c r="A17" s="131">
        <v>12</v>
      </c>
      <c r="B17" s="82" t="s">
        <v>619</v>
      </c>
      <c r="C17" s="246">
        <f>C15+C16</f>
        <v>0</v>
      </c>
      <c r="D17" s="122" t="s">
        <v>96</v>
      </c>
      <c r="E17" s="240" t="s">
        <v>96</v>
      </c>
    </row>
    <row r="18" spans="1:5" ht="18.399999999999999" customHeight="1">
      <c r="A18" s="131">
        <v>13</v>
      </c>
      <c r="B18" s="82" t="s">
        <v>620</v>
      </c>
      <c r="C18" s="246">
        <f>IF(MIN(C14,C17,('A100000'!D21-'A100000'!D22-'A100000'!D23))&lt;0,0,MIN(C14,C17,('A100000'!D21-'A100000'!D22-'A100000'!D23)))</f>
        <v>0</v>
      </c>
      <c r="D18" s="243"/>
      <c r="E18" s="244"/>
    </row>
    <row r="19" spans="1:5" ht="18.399999999999999" customHeight="1">
      <c r="A19" s="131">
        <v>14</v>
      </c>
      <c r="B19" s="82" t="s">
        <v>621</v>
      </c>
      <c r="C19" s="245"/>
      <c r="D19" s="122" t="s">
        <v>96</v>
      </c>
      <c r="E19" s="240" t="s">
        <v>96</v>
      </c>
    </row>
    <row r="20" spans="1:5" ht="18.399999999999999" customHeight="1">
      <c r="A20" s="624" t="s">
        <v>622</v>
      </c>
      <c r="B20" s="625"/>
      <c r="C20" s="625"/>
      <c r="D20" s="625"/>
      <c r="E20" s="626"/>
    </row>
    <row r="21" spans="1:5" ht="18.399999999999999" customHeight="1" thickBot="1">
      <c r="A21" s="133">
        <v>15</v>
      </c>
      <c r="B21" s="134" t="s">
        <v>623</v>
      </c>
      <c r="C21" s="249">
        <f>C11+C18</f>
        <v>0</v>
      </c>
      <c r="D21" s="249">
        <f t="shared" ref="D21:E21" si="0">D11+D18</f>
        <v>0</v>
      </c>
      <c r="E21" s="249">
        <f t="shared" si="0"/>
        <v>0</v>
      </c>
    </row>
  </sheetData>
  <mergeCells count="6">
    <mergeCell ref="A20:E20"/>
    <mergeCell ref="A1:E1"/>
    <mergeCell ref="A2:A3"/>
    <mergeCell ref="B2:B3"/>
    <mergeCell ref="A4:E4"/>
    <mergeCell ref="A13:E13"/>
  </mergeCells>
  <phoneticPr fontId="1" type="noConversion"/>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sheetPr codeName="Sheet27"/>
  <dimension ref="A1:C38"/>
  <sheetViews>
    <sheetView workbookViewId="0">
      <pane xSplit="2" ySplit="2" topLeftCell="C30" activePane="bottomRight" state="frozen"/>
      <selection activeCell="U19" sqref="U19"/>
      <selection pane="topRight" activeCell="U19" sqref="U19"/>
      <selection pane="bottomLeft" activeCell="U19" sqref="U19"/>
      <selection pane="bottomRight" sqref="A1:C1"/>
    </sheetView>
  </sheetViews>
  <sheetFormatPr defaultRowHeight="18" customHeight="1"/>
  <cols>
    <col min="1" max="1" width="4.125" style="6" customWidth="1"/>
    <col min="2" max="2" width="79.375" style="6" customWidth="1"/>
    <col min="3" max="3" width="14" style="255" customWidth="1"/>
    <col min="4" max="16384" width="9" style="6"/>
  </cols>
  <sheetData>
    <row r="1" spans="1:3" ht="27.75" customHeight="1" thickBot="1">
      <c r="A1" s="615" t="s">
        <v>1071</v>
      </c>
      <c r="B1" s="615"/>
      <c r="C1" s="615"/>
    </row>
    <row r="2" spans="1:3" ht="21" customHeight="1">
      <c r="A2" s="250" t="s">
        <v>1</v>
      </c>
      <c r="B2" s="154" t="s">
        <v>469</v>
      </c>
      <c r="C2" s="251" t="s">
        <v>470</v>
      </c>
    </row>
    <row r="3" spans="1:3" ht="21" customHeight="1">
      <c r="A3" s="252">
        <v>1</v>
      </c>
      <c r="B3" s="157" t="s">
        <v>626</v>
      </c>
      <c r="C3" s="410">
        <f>'A100000'!D25*15%</f>
        <v>0</v>
      </c>
    </row>
    <row r="4" spans="1:3" ht="21" customHeight="1">
      <c r="A4" s="252">
        <v>2</v>
      </c>
      <c r="B4" s="157" t="s">
        <v>627</v>
      </c>
      <c r="C4" s="256">
        <f>'A107041'!K36</f>
        <v>0</v>
      </c>
    </row>
    <row r="5" spans="1:3" ht="21" customHeight="1">
      <c r="A5" s="252">
        <v>3</v>
      </c>
      <c r="B5" s="157" t="s">
        <v>628</v>
      </c>
      <c r="C5" s="256">
        <f>'A107041'!K37</f>
        <v>0</v>
      </c>
    </row>
    <row r="6" spans="1:3" ht="21" customHeight="1">
      <c r="A6" s="252">
        <v>4</v>
      </c>
      <c r="B6" s="157" t="s">
        <v>629</v>
      </c>
      <c r="C6" s="257">
        <f>SUM(C7:C8)</f>
        <v>0</v>
      </c>
    </row>
    <row r="7" spans="1:3" ht="21" customHeight="1">
      <c r="A7" s="252">
        <v>4.0999999999999996</v>
      </c>
      <c r="B7" s="158" t="s">
        <v>630</v>
      </c>
      <c r="C7" s="253"/>
    </row>
    <row r="8" spans="1:3" ht="21" customHeight="1">
      <c r="A8" s="252">
        <v>4.2</v>
      </c>
      <c r="B8" s="158" t="s">
        <v>631</v>
      </c>
      <c r="C8" s="253"/>
    </row>
    <row r="9" spans="1:3" ht="21" customHeight="1">
      <c r="A9" s="252">
        <v>5</v>
      </c>
      <c r="B9" s="157" t="s">
        <v>1241</v>
      </c>
      <c r="C9" s="253"/>
    </row>
    <row r="10" spans="1:3" ht="21" customHeight="1">
      <c r="A10" s="252">
        <v>6</v>
      </c>
      <c r="B10" s="157" t="s">
        <v>632</v>
      </c>
      <c r="C10" s="253"/>
    </row>
    <row r="11" spans="1:3" ht="21" customHeight="1">
      <c r="A11" s="252">
        <v>7</v>
      </c>
      <c r="B11" s="157" t="s">
        <v>633</v>
      </c>
      <c r="C11" s="253"/>
    </row>
    <row r="12" spans="1:3" ht="21" customHeight="1">
      <c r="A12" s="252">
        <v>8</v>
      </c>
      <c r="B12" s="157" t="s">
        <v>634</v>
      </c>
      <c r="C12" s="253"/>
    </row>
    <row r="13" spans="1:3" ht="21" customHeight="1">
      <c r="A13" s="252">
        <v>9</v>
      </c>
      <c r="B13" s="157" t="s">
        <v>635</v>
      </c>
      <c r="C13" s="253"/>
    </row>
    <row r="14" spans="1:3" ht="21" customHeight="1">
      <c r="A14" s="252">
        <v>10</v>
      </c>
      <c r="B14" s="157" t="s">
        <v>636</v>
      </c>
      <c r="C14" s="253"/>
    </row>
    <row r="15" spans="1:3" ht="21" customHeight="1">
      <c r="A15" s="252">
        <v>11</v>
      </c>
      <c r="B15" s="157" t="s">
        <v>637</v>
      </c>
      <c r="C15" s="253"/>
    </row>
    <row r="16" spans="1:3" ht="21" customHeight="1">
      <c r="A16" s="252">
        <v>12</v>
      </c>
      <c r="B16" s="157" t="s">
        <v>638</v>
      </c>
      <c r="C16" s="253"/>
    </row>
    <row r="17" spans="1:3" ht="21" customHeight="1">
      <c r="A17" s="252">
        <v>13</v>
      </c>
      <c r="B17" s="157" t="s">
        <v>639</v>
      </c>
      <c r="C17" s="253"/>
    </row>
    <row r="18" spans="1:3" ht="21" customHeight="1">
      <c r="A18" s="252">
        <v>14</v>
      </c>
      <c r="B18" s="157" t="s">
        <v>640</v>
      </c>
      <c r="C18" s="253"/>
    </row>
    <row r="19" spans="1:3" ht="21" customHeight="1">
      <c r="A19" s="252">
        <v>15</v>
      </c>
      <c r="B19" s="157" t="s">
        <v>641</v>
      </c>
      <c r="C19" s="253"/>
    </row>
    <row r="20" spans="1:3" ht="21" customHeight="1">
      <c r="A20" s="252">
        <v>16</v>
      </c>
      <c r="B20" s="157" t="s">
        <v>642</v>
      </c>
      <c r="C20" s="253"/>
    </row>
    <row r="21" spans="1:3" ht="21" customHeight="1">
      <c r="A21" s="252">
        <v>17</v>
      </c>
      <c r="B21" s="157" t="s">
        <v>643</v>
      </c>
      <c r="C21" s="253"/>
    </row>
    <row r="22" spans="1:3" ht="21" customHeight="1">
      <c r="A22" s="252">
        <v>18</v>
      </c>
      <c r="B22" s="157" t="s">
        <v>644</v>
      </c>
      <c r="C22" s="253"/>
    </row>
    <row r="23" spans="1:3" ht="21" customHeight="1">
      <c r="A23" s="252">
        <v>19</v>
      </c>
      <c r="B23" s="157" t="s">
        <v>645</v>
      </c>
      <c r="C23" s="253"/>
    </row>
    <row r="24" spans="1:3" ht="21" customHeight="1">
      <c r="A24" s="252">
        <v>20</v>
      </c>
      <c r="B24" s="157" t="s">
        <v>646</v>
      </c>
      <c r="C24" s="253"/>
    </row>
    <row r="25" spans="1:3" ht="21" customHeight="1">
      <c r="A25" s="252">
        <v>21</v>
      </c>
      <c r="B25" s="157" t="s">
        <v>647</v>
      </c>
      <c r="C25" s="253"/>
    </row>
    <row r="26" spans="1:3" ht="21" customHeight="1">
      <c r="A26" s="252">
        <v>22</v>
      </c>
      <c r="B26" s="157" t="s">
        <v>648</v>
      </c>
      <c r="C26" s="253"/>
    </row>
    <row r="27" spans="1:3" ht="21" customHeight="1">
      <c r="A27" s="252">
        <v>23</v>
      </c>
      <c r="B27" s="157" t="s">
        <v>649</v>
      </c>
      <c r="C27" s="253"/>
    </row>
    <row r="28" spans="1:3" ht="21" customHeight="1">
      <c r="A28" s="252">
        <v>24</v>
      </c>
      <c r="B28" s="157" t="s">
        <v>650</v>
      </c>
      <c r="C28" s="253"/>
    </row>
    <row r="29" spans="1:3" ht="21" customHeight="1">
      <c r="A29" s="252">
        <v>25</v>
      </c>
      <c r="B29" s="157" t="s">
        <v>651</v>
      </c>
      <c r="C29" s="253"/>
    </row>
    <row r="30" spans="1:3" ht="21" customHeight="1">
      <c r="A30" s="252">
        <v>26</v>
      </c>
      <c r="B30" s="157" t="s">
        <v>652</v>
      </c>
      <c r="C30" s="253"/>
    </row>
    <row r="31" spans="1:3" ht="21" customHeight="1">
      <c r="A31" s="252">
        <v>27</v>
      </c>
      <c r="B31" s="157" t="s">
        <v>653</v>
      </c>
      <c r="C31" s="253"/>
    </row>
    <row r="32" spans="1:3" ht="21" customHeight="1">
      <c r="A32" s="252">
        <v>28</v>
      </c>
      <c r="B32" s="157" t="s">
        <v>654</v>
      </c>
      <c r="C32" s="253"/>
    </row>
    <row r="33" spans="1:3" ht="21" customHeight="1">
      <c r="A33" s="252">
        <v>29</v>
      </c>
      <c r="B33" s="157" t="s">
        <v>655</v>
      </c>
      <c r="C33" s="257">
        <f>SUM(C34:C35)</f>
        <v>0</v>
      </c>
    </row>
    <row r="34" spans="1:3" ht="21" customHeight="1">
      <c r="A34" s="252">
        <v>29.1</v>
      </c>
      <c r="B34" s="158" t="s">
        <v>656</v>
      </c>
      <c r="C34" s="253"/>
    </row>
    <row r="35" spans="1:3" ht="21" customHeight="1">
      <c r="A35" s="252">
        <v>29.2</v>
      </c>
      <c r="B35" s="158" t="s">
        <v>657</v>
      </c>
      <c r="C35" s="253"/>
    </row>
    <row r="36" spans="1:3" ht="21" customHeight="1">
      <c r="A36" s="252">
        <v>30</v>
      </c>
      <c r="B36" s="157" t="s">
        <v>658</v>
      </c>
      <c r="C36" s="253"/>
    </row>
    <row r="37" spans="1:3" ht="27.75" customHeight="1">
      <c r="A37" s="252">
        <v>31</v>
      </c>
      <c r="B37" s="82" t="s">
        <v>959</v>
      </c>
      <c r="C37" s="253"/>
    </row>
    <row r="38" spans="1:3" ht="21" customHeight="1" thickBot="1">
      <c r="A38" s="254">
        <v>32</v>
      </c>
      <c r="B38" s="159" t="s">
        <v>659</v>
      </c>
      <c r="C38" s="258">
        <f>SUM(C3:C37)-C7-C8-C34-C35</f>
        <v>0</v>
      </c>
    </row>
  </sheetData>
  <mergeCells count="1">
    <mergeCell ref="A1:C1"/>
  </mergeCells>
  <phoneticPr fontId="1" type="noConversion"/>
  <pageMargins left="0.41" right="0.35" top="0.37" bottom="0.75" header="0.3" footer="0.3"/>
  <pageSetup paperSize="9" orientation="portrait" verticalDpi="0" r:id="rId1"/>
  <drawing r:id="rId2"/>
  <legacyDrawing r:id="rId3"/>
</worksheet>
</file>

<file path=xl/worksheets/sheet36.xml><?xml version="1.0" encoding="utf-8"?>
<worksheet xmlns="http://schemas.openxmlformats.org/spreadsheetml/2006/main" xmlns:r="http://schemas.openxmlformats.org/officeDocument/2006/relationships">
  <sheetPr codeName="Sheet28"/>
  <dimension ref="A1:K37"/>
  <sheetViews>
    <sheetView workbookViewId="0">
      <pane xSplit="3" ySplit="2" topLeftCell="D15" activePane="bottomRight" state="frozen"/>
      <selection activeCell="U19" sqref="U19"/>
      <selection pane="topRight" activeCell="U19" sqref="U19"/>
      <selection pane="bottomLeft" activeCell="U19" sqref="U19"/>
      <selection pane="bottomRight" activeCell="M31" sqref="M31"/>
    </sheetView>
  </sheetViews>
  <sheetFormatPr defaultRowHeight="13.5"/>
  <cols>
    <col min="1" max="1" width="4.5" customWidth="1"/>
    <col min="2" max="2" width="5" customWidth="1"/>
    <col min="3" max="3" width="12.25" customWidth="1"/>
    <col min="5" max="5" width="17.75" customWidth="1"/>
    <col min="6" max="6" width="11.75" customWidth="1"/>
    <col min="7" max="7" width="8.875" customWidth="1"/>
    <col min="8" max="8" width="6.625" customWidth="1"/>
    <col min="9" max="9" width="6.75" customWidth="1"/>
    <col min="10" max="10" width="5.625" customWidth="1"/>
    <col min="11" max="11" width="11" customWidth="1"/>
  </cols>
  <sheetData>
    <row r="1" spans="1:11" ht="25.5" customHeight="1" thickBot="1">
      <c r="A1" s="650" t="s">
        <v>960</v>
      </c>
      <c r="B1" s="650"/>
      <c r="C1" s="650"/>
      <c r="D1" s="650"/>
      <c r="E1" s="650"/>
      <c r="F1" s="650"/>
      <c r="G1" s="650"/>
      <c r="H1" s="650"/>
      <c r="I1" s="650"/>
      <c r="J1" s="650"/>
      <c r="K1" s="650"/>
    </row>
    <row r="2" spans="1:11">
      <c r="A2" s="629" t="s">
        <v>528</v>
      </c>
      <c r="B2" s="630"/>
      <c r="C2" s="630"/>
      <c r="D2" s="630"/>
      <c r="E2" s="630"/>
      <c r="F2" s="630"/>
      <c r="G2" s="630"/>
      <c r="H2" s="630"/>
      <c r="I2" s="630"/>
      <c r="J2" s="630"/>
      <c r="K2" s="631"/>
    </row>
    <row r="3" spans="1:11" ht="21" customHeight="1">
      <c r="A3" s="16">
        <v>1</v>
      </c>
      <c r="B3" s="511" t="s">
        <v>662</v>
      </c>
      <c r="C3" s="511"/>
      <c r="D3" s="512"/>
      <c r="E3" s="512"/>
      <c r="F3" s="512" t="s">
        <v>1072</v>
      </c>
      <c r="G3" s="512"/>
      <c r="H3" s="512"/>
      <c r="I3" s="512"/>
      <c r="J3" s="512"/>
      <c r="K3" s="513"/>
    </row>
    <row r="4" spans="1:11">
      <c r="A4" s="632">
        <v>2</v>
      </c>
      <c r="B4" s="511" t="s">
        <v>663</v>
      </c>
      <c r="C4" s="511"/>
      <c r="D4" s="512" t="s">
        <v>664</v>
      </c>
      <c r="E4" s="512"/>
      <c r="F4" s="512"/>
      <c r="G4" s="512"/>
      <c r="H4" s="512"/>
      <c r="I4" s="512"/>
      <c r="J4" s="512"/>
      <c r="K4" s="513"/>
    </row>
    <row r="5" spans="1:11">
      <c r="A5" s="632"/>
      <c r="B5" s="511"/>
      <c r="C5" s="511"/>
      <c r="D5" s="15" t="s">
        <v>665</v>
      </c>
      <c r="E5" s="633" t="s">
        <v>666</v>
      </c>
      <c r="F5" s="633"/>
      <c r="G5" s="633"/>
      <c r="H5" s="633" t="s">
        <v>667</v>
      </c>
      <c r="I5" s="633"/>
      <c r="J5" s="633"/>
      <c r="K5" s="634"/>
    </row>
    <row r="6" spans="1:11">
      <c r="A6" s="632"/>
      <c r="B6" s="511"/>
      <c r="C6" s="511"/>
      <c r="D6" s="14"/>
      <c r="E6" s="512"/>
      <c r="F6" s="512"/>
      <c r="G6" s="512"/>
      <c r="H6" s="512"/>
      <c r="I6" s="512"/>
      <c r="J6" s="512"/>
      <c r="K6" s="513"/>
    </row>
    <row r="7" spans="1:11">
      <c r="A7" s="16">
        <v>3</v>
      </c>
      <c r="B7" s="518" t="s">
        <v>668</v>
      </c>
      <c r="C7" s="518"/>
      <c r="D7" s="518"/>
      <c r="E7" s="518"/>
      <c r="F7" s="518"/>
      <c r="G7" s="518"/>
      <c r="H7" s="518"/>
      <c r="I7" s="518"/>
      <c r="J7" s="518"/>
      <c r="K7" s="519"/>
    </row>
    <row r="8" spans="1:11">
      <c r="A8" s="16">
        <v>4</v>
      </c>
      <c r="B8" s="512" t="s">
        <v>669</v>
      </c>
      <c r="C8" s="635" t="s">
        <v>670</v>
      </c>
      <c r="D8" s="635"/>
      <c r="E8" s="635"/>
      <c r="F8" s="635"/>
      <c r="G8" s="635"/>
      <c r="H8" s="635"/>
      <c r="I8" s="635"/>
      <c r="J8" s="635"/>
      <c r="K8" s="38">
        <f>K9+K10</f>
        <v>0</v>
      </c>
    </row>
    <row r="9" spans="1:11">
      <c r="A9" s="16">
        <v>5</v>
      </c>
      <c r="B9" s="512"/>
      <c r="C9" s="636" t="s">
        <v>671</v>
      </c>
      <c r="D9" s="636"/>
      <c r="E9" s="636"/>
      <c r="F9" s="636"/>
      <c r="G9" s="636"/>
      <c r="H9" s="636"/>
      <c r="I9" s="636"/>
      <c r="J9" s="636"/>
      <c r="K9" s="36"/>
    </row>
    <row r="10" spans="1:11">
      <c r="A10" s="16">
        <v>6</v>
      </c>
      <c r="B10" s="512"/>
      <c r="C10" s="637" t="s">
        <v>672</v>
      </c>
      <c r="D10" s="637"/>
      <c r="E10" s="637"/>
      <c r="F10" s="637"/>
      <c r="G10" s="637"/>
      <c r="H10" s="637"/>
      <c r="I10" s="637"/>
      <c r="J10" s="637"/>
      <c r="K10" s="36"/>
    </row>
    <row r="11" spans="1:11">
      <c r="A11" s="16">
        <v>7</v>
      </c>
      <c r="B11" s="512"/>
      <c r="C11" s="635" t="s">
        <v>673</v>
      </c>
      <c r="D11" s="635"/>
      <c r="E11" s="635"/>
      <c r="F11" s="635"/>
      <c r="G11" s="635"/>
      <c r="H11" s="635"/>
      <c r="I11" s="635"/>
      <c r="J11" s="635"/>
      <c r="K11" s="38">
        <f>K12-K13</f>
        <v>0</v>
      </c>
    </row>
    <row r="12" spans="1:11">
      <c r="A12" s="16">
        <v>8</v>
      </c>
      <c r="B12" s="512"/>
      <c r="C12" s="636" t="s">
        <v>674</v>
      </c>
      <c r="D12" s="636"/>
      <c r="E12" s="636"/>
      <c r="F12" s="636"/>
      <c r="G12" s="636"/>
      <c r="H12" s="636"/>
      <c r="I12" s="636"/>
      <c r="J12" s="636"/>
      <c r="K12" s="36"/>
    </row>
    <row r="13" spans="1:11">
      <c r="A13" s="16">
        <v>9</v>
      </c>
      <c r="B13" s="512"/>
      <c r="C13" s="638" t="s">
        <v>1073</v>
      </c>
      <c r="D13" s="639"/>
      <c r="E13" s="639"/>
      <c r="F13" s="639"/>
      <c r="G13" s="639"/>
      <c r="H13" s="639"/>
      <c r="I13" s="639"/>
      <c r="J13" s="640"/>
      <c r="K13" s="36"/>
    </row>
    <row r="14" spans="1:11">
      <c r="A14" s="16">
        <v>10</v>
      </c>
      <c r="B14" s="512"/>
      <c r="C14" s="511" t="s">
        <v>675</v>
      </c>
      <c r="D14" s="511"/>
      <c r="E14" s="511"/>
      <c r="F14" s="511"/>
      <c r="G14" s="511"/>
      <c r="H14" s="511"/>
      <c r="I14" s="511"/>
      <c r="J14" s="511"/>
      <c r="K14" s="38">
        <f>IFERROR(K8/K11,0)</f>
        <v>0</v>
      </c>
    </row>
    <row r="15" spans="1:11">
      <c r="A15" s="16">
        <v>11</v>
      </c>
      <c r="B15" s="512" t="s">
        <v>676</v>
      </c>
      <c r="C15" s="511" t="s">
        <v>677</v>
      </c>
      <c r="D15" s="511"/>
      <c r="E15" s="511"/>
      <c r="F15" s="511"/>
      <c r="G15" s="511"/>
      <c r="H15" s="511"/>
      <c r="I15" s="511"/>
      <c r="J15" s="511"/>
      <c r="K15" s="40"/>
    </row>
    <row r="16" spans="1:11">
      <c r="A16" s="16">
        <v>12</v>
      </c>
      <c r="B16" s="512"/>
      <c r="C16" s="635" t="s">
        <v>678</v>
      </c>
      <c r="D16" s="635"/>
      <c r="E16" s="635"/>
      <c r="F16" s="635"/>
      <c r="G16" s="635"/>
      <c r="H16" s="635"/>
      <c r="I16" s="635"/>
      <c r="J16" s="635"/>
      <c r="K16" s="40"/>
    </row>
    <row r="17" spans="1:11">
      <c r="A17" s="16">
        <v>13</v>
      </c>
      <c r="B17" s="512"/>
      <c r="C17" s="511" t="s">
        <v>679</v>
      </c>
      <c r="D17" s="511"/>
      <c r="E17" s="511"/>
      <c r="F17" s="511"/>
      <c r="G17" s="511"/>
      <c r="H17" s="511"/>
      <c r="I17" s="511"/>
      <c r="J17" s="511"/>
      <c r="K17" s="39" t="str">
        <f>IFERROR(K15/K16,"-")</f>
        <v>-</v>
      </c>
    </row>
    <row r="18" spans="1:11">
      <c r="A18" s="632">
        <v>14</v>
      </c>
      <c r="B18" s="512" t="s">
        <v>680</v>
      </c>
      <c r="C18" s="512" t="s">
        <v>681</v>
      </c>
      <c r="D18" s="512"/>
      <c r="E18" s="512"/>
      <c r="F18" s="15" t="s">
        <v>465</v>
      </c>
      <c r="G18" s="512" t="s">
        <v>246</v>
      </c>
      <c r="H18" s="512"/>
      <c r="I18" s="633" t="s">
        <v>245</v>
      </c>
      <c r="J18" s="633"/>
      <c r="K18" s="19" t="s">
        <v>464</v>
      </c>
    </row>
    <row r="19" spans="1:11">
      <c r="A19" s="632"/>
      <c r="B19" s="512"/>
      <c r="C19" s="512"/>
      <c r="D19" s="512"/>
      <c r="E19" s="512"/>
      <c r="F19" s="15">
        <v>1</v>
      </c>
      <c r="G19" s="512">
        <v>2</v>
      </c>
      <c r="H19" s="512"/>
      <c r="I19" s="633">
        <v>3</v>
      </c>
      <c r="J19" s="633"/>
      <c r="K19" s="19">
        <v>4</v>
      </c>
    </row>
    <row r="20" spans="1:11" ht="15.75" customHeight="1">
      <c r="A20" s="16">
        <v>15</v>
      </c>
      <c r="B20" s="512"/>
      <c r="C20" s="511" t="s">
        <v>682</v>
      </c>
      <c r="D20" s="511"/>
      <c r="E20" s="511"/>
      <c r="F20" s="41">
        <f>F21+F30</f>
        <v>0</v>
      </c>
      <c r="G20" s="641">
        <f t="shared" ref="G20:J20" si="0">G21+G30</f>
        <v>0</v>
      </c>
      <c r="H20" s="642">
        <f t="shared" si="0"/>
        <v>0</v>
      </c>
      <c r="I20" s="641">
        <f t="shared" si="0"/>
        <v>0</v>
      </c>
      <c r="J20" s="642">
        <f t="shared" si="0"/>
        <v>0</v>
      </c>
      <c r="K20" s="42">
        <f>SUM(F20:J20)</f>
        <v>0</v>
      </c>
    </row>
    <row r="21" spans="1:11" ht="25.9" customHeight="1">
      <c r="A21" s="16">
        <v>16</v>
      </c>
      <c r="B21" s="512"/>
      <c r="C21" s="643" t="s">
        <v>683</v>
      </c>
      <c r="D21" s="643"/>
      <c r="E21" s="643"/>
      <c r="F21" s="35">
        <f>SUM(F22:F28)</f>
        <v>0</v>
      </c>
      <c r="G21" s="644">
        <f t="shared" ref="G21:J21" si="1">SUM(G22:G28)</f>
        <v>0</v>
      </c>
      <c r="H21" s="644">
        <f t="shared" si="1"/>
        <v>0</v>
      </c>
      <c r="I21" s="644">
        <f t="shared" si="1"/>
        <v>0</v>
      </c>
      <c r="J21" s="644">
        <f t="shared" si="1"/>
        <v>0</v>
      </c>
      <c r="K21" s="37">
        <f>SUM(K22:K28)</f>
        <v>0</v>
      </c>
    </row>
    <row r="22" spans="1:11">
      <c r="A22" s="16">
        <v>17</v>
      </c>
      <c r="B22" s="512"/>
      <c r="C22" s="645" t="s">
        <v>684</v>
      </c>
      <c r="D22" s="645"/>
      <c r="E22" s="645"/>
      <c r="F22" s="35"/>
      <c r="G22" s="644"/>
      <c r="H22" s="644"/>
      <c r="I22" s="644"/>
      <c r="J22" s="644"/>
      <c r="K22" s="37"/>
    </row>
    <row r="23" spans="1:11">
      <c r="A23" s="16">
        <v>18</v>
      </c>
      <c r="B23" s="512"/>
      <c r="C23" s="645" t="s">
        <v>685</v>
      </c>
      <c r="D23" s="645"/>
      <c r="E23" s="645"/>
      <c r="F23" s="35"/>
      <c r="G23" s="644"/>
      <c r="H23" s="644"/>
      <c r="I23" s="644"/>
      <c r="J23" s="644"/>
      <c r="K23" s="37"/>
    </row>
    <row r="24" spans="1:11">
      <c r="A24" s="16">
        <v>19</v>
      </c>
      <c r="B24" s="512"/>
      <c r="C24" s="645" t="s">
        <v>686</v>
      </c>
      <c r="D24" s="645"/>
      <c r="E24" s="645"/>
      <c r="F24" s="35"/>
      <c r="G24" s="644"/>
      <c r="H24" s="644"/>
      <c r="I24" s="644"/>
      <c r="J24" s="644"/>
      <c r="K24" s="37"/>
    </row>
    <row r="25" spans="1:11">
      <c r="A25" s="16">
        <v>20</v>
      </c>
      <c r="B25" s="512"/>
      <c r="C25" s="645" t="s">
        <v>687</v>
      </c>
      <c r="D25" s="645"/>
      <c r="E25" s="645"/>
      <c r="F25" s="35"/>
      <c r="G25" s="644"/>
      <c r="H25" s="644"/>
      <c r="I25" s="644"/>
      <c r="J25" s="644"/>
      <c r="K25" s="37"/>
    </row>
    <row r="26" spans="1:11">
      <c r="A26" s="16">
        <v>21</v>
      </c>
      <c r="B26" s="512"/>
      <c r="C26" s="645" t="s">
        <v>688</v>
      </c>
      <c r="D26" s="645"/>
      <c r="E26" s="645"/>
      <c r="F26" s="35"/>
      <c r="G26" s="644"/>
      <c r="H26" s="644"/>
      <c r="I26" s="644"/>
      <c r="J26" s="644"/>
      <c r="K26" s="37"/>
    </row>
    <row r="27" spans="1:11">
      <c r="A27" s="16">
        <v>22</v>
      </c>
      <c r="B27" s="512"/>
      <c r="C27" s="645" t="s">
        <v>689</v>
      </c>
      <c r="D27" s="645"/>
      <c r="E27" s="645"/>
      <c r="F27" s="35"/>
      <c r="G27" s="644"/>
      <c r="H27" s="644"/>
      <c r="I27" s="644"/>
      <c r="J27" s="644"/>
      <c r="K27" s="37"/>
    </row>
    <row r="28" spans="1:11">
      <c r="A28" s="16">
        <v>23</v>
      </c>
      <c r="B28" s="512"/>
      <c r="C28" s="645" t="s">
        <v>690</v>
      </c>
      <c r="D28" s="645"/>
      <c r="E28" s="645"/>
      <c r="F28" s="35"/>
      <c r="G28" s="644"/>
      <c r="H28" s="644"/>
      <c r="I28" s="644"/>
      <c r="J28" s="644"/>
      <c r="K28" s="37"/>
    </row>
    <row r="29" spans="1:11">
      <c r="A29" s="16">
        <v>24</v>
      </c>
      <c r="B29" s="512"/>
      <c r="C29" s="652" t="s">
        <v>691</v>
      </c>
      <c r="D29" s="652"/>
      <c r="E29" s="652"/>
      <c r="F29" s="35"/>
      <c r="G29" s="644"/>
      <c r="H29" s="644"/>
      <c r="I29" s="644"/>
      <c r="J29" s="644"/>
      <c r="K29" s="37"/>
    </row>
    <row r="30" spans="1:11" ht="15.75" customHeight="1">
      <c r="A30" s="16">
        <v>25</v>
      </c>
      <c r="B30" s="512"/>
      <c r="C30" s="643" t="s">
        <v>692</v>
      </c>
      <c r="D30" s="643"/>
      <c r="E30" s="643"/>
      <c r="F30" s="41">
        <f>(F31+F33)*80%</f>
        <v>0</v>
      </c>
      <c r="G30" s="651">
        <f t="shared" ref="G30:K30" si="2">(G31+G33)*80%</f>
        <v>0</v>
      </c>
      <c r="H30" s="651">
        <f t="shared" si="2"/>
        <v>0</v>
      </c>
      <c r="I30" s="651">
        <f t="shared" si="2"/>
        <v>0</v>
      </c>
      <c r="J30" s="651">
        <f t="shared" si="2"/>
        <v>0</v>
      </c>
      <c r="K30" s="42">
        <f t="shared" si="2"/>
        <v>0</v>
      </c>
    </row>
    <row r="31" spans="1:11">
      <c r="A31" s="16">
        <v>26</v>
      </c>
      <c r="B31" s="512"/>
      <c r="C31" s="645" t="s">
        <v>693</v>
      </c>
      <c r="D31" s="645"/>
      <c r="E31" s="645"/>
      <c r="F31" s="35"/>
      <c r="G31" s="644"/>
      <c r="H31" s="644"/>
      <c r="I31" s="644"/>
      <c r="J31" s="644"/>
      <c r="K31" s="37"/>
    </row>
    <row r="32" spans="1:11">
      <c r="A32" s="16">
        <v>27</v>
      </c>
      <c r="B32" s="512"/>
      <c r="C32" s="645" t="s">
        <v>694</v>
      </c>
      <c r="D32" s="645"/>
      <c r="E32" s="645"/>
      <c r="F32" s="35"/>
      <c r="G32" s="644"/>
      <c r="H32" s="644"/>
      <c r="I32" s="644"/>
      <c r="J32" s="644"/>
      <c r="K32" s="37"/>
    </row>
    <row r="33" spans="1:11" ht="25.9" customHeight="1">
      <c r="A33" s="16">
        <v>28</v>
      </c>
      <c r="B33" s="512"/>
      <c r="C33" s="647" t="s">
        <v>1074</v>
      </c>
      <c r="D33" s="648"/>
      <c r="E33" s="649"/>
      <c r="F33" s="35"/>
      <c r="G33" s="644"/>
      <c r="H33" s="644"/>
      <c r="I33" s="644"/>
      <c r="J33" s="644"/>
      <c r="K33" s="37"/>
    </row>
    <row r="34" spans="1:11">
      <c r="A34" s="16">
        <v>29</v>
      </c>
      <c r="B34" s="512"/>
      <c r="C34" s="511" t="s">
        <v>695</v>
      </c>
      <c r="D34" s="511"/>
      <c r="E34" s="511"/>
      <c r="F34" s="35"/>
      <c r="G34" s="644"/>
      <c r="H34" s="644"/>
      <c r="I34" s="644"/>
      <c r="J34" s="644"/>
      <c r="K34" s="37"/>
    </row>
    <row r="35" spans="1:11">
      <c r="A35" s="16">
        <v>30</v>
      </c>
      <c r="B35" s="512"/>
      <c r="C35" s="511" t="s">
        <v>696</v>
      </c>
      <c r="D35" s="511"/>
      <c r="E35" s="511"/>
      <c r="F35" s="511"/>
      <c r="G35" s="511"/>
      <c r="H35" s="511"/>
      <c r="I35" s="511"/>
      <c r="J35" s="511"/>
      <c r="K35" s="43" t="str">
        <f>IFERROR(K20/K34,"-")</f>
        <v>-</v>
      </c>
    </row>
    <row r="36" spans="1:11">
      <c r="A36" s="16">
        <v>31</v>
      </c>
      <c r="B36" s="512" t="s">
        <v>697</v>
      </c>
      <c r="C36" s="635" t="s">
        <v>698</v>
      </c>
      <c r="D36" s="635"/>
      <c r="E36" s="635"/>
      <c r="F36" s="635"/>
      <c r="G36" s="635"/>
      <c r="H36" s="635"/>
      <c r="I36" s="635"/>
      <c r="J36" s="635"/>
      <c r="K36" s="17"/>
    </row>
    <row r="37" spans="1:11" ht="14.25" thickBot="1">
      <c r="A37" s="20">
        <v>32</v>
      </c>
      <c r="B37" s="546"/>
      <c r="C37" s="646" t="s">
        <v>699</v>
      </c>
      <c r="D37" s="646"/>
      <c r="E37" s="646"/>
      <c r="F37" s="646"/>
      <c r="G37" s="646"/>
      <c r="H37" s="646"/>
      <c r="I37" s="646"/>
      <c r="J37" s="646"/>
      <c r="K37" s="18"/>
    </row>
  </sheetData>
  <sheetProtection password="CF88" sheet="1" objects="1" scenarios="1"/>
  <mergeCells count="82">
    <mergeCell ref="A1:K1"/>
    <mergeCell ref="C34:E34"/>
    <mergeCell ref="G34:H34"/>
    <mergeCell ref="I34:J34"/>
    <mergeCell ref="C35:J35"/>
    <mergeCell ref="C30:E30"/>
    <mergeCell ref="G30:H30"/>
    <mergeCell ref="I30:J30"/>
    <mergeCell ref="C31:E31"/>
    <mergeCell ref="G31:H31"/>
    <mergeCell ref="I31:J31"/>
    <mergeCell ref="C28:E28"/>
    <mergeCell ref="G28:H28"/>
    <mergeCell ref="I28:J28"/>
    <mergeCell ref="C29:E29"/>
    <mergeCell ref="G29:H29"/>
    <mergeCell ref="B36:B37"/>
    <mergeCell ref="C36:J36"/>
    <mergeCell ref="C37:J37"/>
    <mergeCell ref="C32:E32"/>
    <mergeCell ref="G32:H32"/>
    <mergeCell ref="I32:J32"/>
    <mergeCell ref="C33:E33"/>
    <mergeCell ref="G33:H33"/>
    <mergeCell ref="I33:J33"/>
    <mergeCell ref="I29:J29"/>
    <mergeCell ref="C26:E26"/>
    <mergeCell ref="G26:H26"/>
    <mergeCell ref="I26:J26"/>
    <mergeCell ref="C27:E27"/>
    <mergeCell ref="G27:H27"/>
    <mergeCell ref="I27:J27"/>
    <mergeCell ref="C24:E24"/>
    <mergeCell ref="G24:H24"/>
    <mergeCell ref="I24:J24"/>
    <mergeCell ref="C25:E25"/>
    <mergeCell ref="G25:H25"/>
    <mergeCell ref="I25:J25"/>
    <mergeCell ref="I21:J21"/>
    <mergeCell ref="C22:E22"/>
    <mergeCell ref="G22:H22"/>
    <mergeCell ref="I22:J22"/>
    <mergeCell ref="C23:E23"/>
    <mergeCell ref="G23:H23"/>
    <mergeCell ref="I23:J23"/>
    <mergeCell ref="B15:B17"/>
    <mergeCell ref="C15:J15"/>
    <mergeCell ref="C16:J16"/>
    <mergeCell ref="C17:J17"/>
    <mergeCell ref="A18:A19"/>
    <mergeCell ref="B18:B35"/>
    <mergeCell ref="C18:E19"/>
    <mergeCell ref="G18:H18"/>
    <mergeCell ref="I18:J18"/>
    <mergeCell ref="G19:H19"/>
    <mergeCell ref="I19:J19"/>
    <mergeCell ref="C20:E20"/>
    <mergeCell ref="G20:H20"/>
    <mergeCell ref="I20:J20"/>
    <mergeCell ref="C21:E21"/>
    <mergeCell ref="G21:H21"/>
    <mergeCell ref="B7:K7"/>
    <mergeCell ref="B8:B14"/>
    <mergeCell ref="C8:J8"/>
    <mergeCell ref="C9:J9"/>
    <mergeCell ref="C10:J10"/>
    <mergeCell ref="C11:J11"/>
    <mergeCell ref="C12:J12"/>
    <mergeCell ref="C13:J13"/>
    <mergeCell ref="C14:J14"/>
    <mergeCell ref="A2:K2"/>
    <mergeCell ref="B3:C3"/>
    <mergeCell ref="A4:A6"/>
    <mergeCell ref="B4:C6"/>
    <mergeCell ref="D4:K4"/>
    <mergeCell ref="E5:G5"/>
    <mergeCell ref="H5:K5"/>
    <mergeCell ref="E6:G6"/>
    <mergeCell ref="H6:K6"/>
    <mergeCell ref="F3:G3"/>
    <mergeCell ref="H3:K3"/>
    <mergeCell ref="D3:E3"/>
  </mergeCells>
  <phoneticPr fontId="1" type="noConversion"/>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sheetPr codeName="Sheet29"/>
  <dimension ref="A1:H37"/>
  <sheetViews>
    <sheetView workbookViewId="0">
      <pane xSplit="3" ySplit="3" topLeftCell="D4" activePane="bottomRight" state="frozen"/>
      <selection activeCell="U19" sqref="U19"/>
      <selection pane="topRight" activeCell="U19" sqref="U19"/>
      <selection pane="bottomLeft" activeCell="U19" sqref="U19"/>
      <selection pane="bottomRight" activeCell="J19" sqref="J19"/>
    </sheetView>
  </sheetViews>
  <sheetFormatPr defaultRowHeight="13.5"/>
  <cols>
    <col min="1" max="1" width="5.25" style="6" customWidth="1"/>
    <col min="2" max="2" width="11.125" style="6" customWidth="1"/>
    <col min="3" max="3" width="17.5" style="6" customWidth="1"/>
    <col min="4" max="4" width="48.125" style="6" customWidth="1"/>
    <col min="5" max="5" width="19.625" style="6" customWidth="1"/>
    <col min="6" max="16384" width="9" style="6"/>
  </cols>
  <sheetData>
    <row r="1" spans="1:5" ht="27" customHeight="1" thickBot="1">
      <c r="A1" s="615" t="s">
        <v>961</v>
      </c>
      <c r="B1" s="615"/>
      <c r="C1" s="615"/>
      <c r="D1" s="615"/>
      <c r="E1" s="615"/>
    </row>
    <row r="2" spans="1:5" ht="17.25" customHeight="1">
      <c r="A2" s="654" t="s">
        <v>702</v>
      </c>
      <c r="B2" s="655"/>
      <c r="C2" s="655"/>
      <c r="D2" s="655"/>
      <c r="E2" s="656"/>
    </row>
    <row r="3" spans="1:5">
      <c r="A3" s="24" t="s">
        <v>703</v>
      </c>
      <c r="B3" s="623" t="s">
        <v>704</v>
      </c>
      <c r="C3" s="623"/>
      <c r="D3" s="623"/>
      <c r="E3" s="61" t="s">
        <v>705</v>
      </c>
    </row>
    <row r="4" spans="1:5">
      <c r="A4" s="131">
        <v>1</v>
      </c>
      <c r="B4" s="619" t="s">
        <v>706</v>
      </c>
      <c r="C4" s="619"/>
      <c r="D4" s="82" t="s">
        <v>707</v>
      </c>
      <c r="E4" s="261" t="s">
        <v>708</v>
      </c>
    </row>
    <row r="5" spans="1:5">
      <c r="A5" s="131">
        <v>2</v>
      </c>
      <c r="B5" s="619"/>
      <c r="C5" s="619"/>
      <c r="D5" s="82" t="s">
        <v>709</v>
      </c>
      <c r="E5" s="261" t="s">
        <v>710</v>
      </c>
    </row>
    <row r="6" spans="1:5">
      <c r="A6" s="131">
        <v>3</v>
      </c>
      <c r="B6" s="619"/>
      <c r="C6" s="619"/>
      <c r="D6" s="82" t="s">
        <v>711</v>
      </c>
      <c r="E6" s="261" t="s">
        <v>710</v>
      </c>
    </row>
    <row r="7" spans="1:5">
      <c r="A7" s="131">
        <v>4</v>
      </c>
      <c r="B7" s="619" t="s">
        <v>712</v>
      </c>
      <c r="C7" s="619"/>
      <c r="D7" s="82" t="s">
        <v>713</v>
      </c>
      <c r="E7" s="261" t="s">
        <v>708</v>
      </c>
    </row>
    <row r="8" spans="1:5">
      <c r="A8" s="131">
        <v>5</v>
      </c>
      <c r="B8" s="619"/>
      <c r="C8" s="619"/>
      <c r="D8" s="82" t="s">
        <v>714</v>
      </c>
      <c r="E8" s="261" t="s">
        <v>715</v>
      </c>
    </row>
    <row r="9" spans="1:5">
      <c r="A9" s="131">
        <v>6</v>
      </c>
      <c r="B9" s="619" t="s">
        <v>716</v>
      </c>
      <c r="C9" s="619"/>
      <c r="D9" s="82" t="s">
        <v>713</v>
      </c>
      <c r="E9" s="261" t="s">
        <v>708</v>
      </c>
    </row>
    <row r="10" spans="1:5">
      <c r="A10" s="131">
        <v>7</v>
      </c>
      <c r="B10" s="619" t="s">
        <v>717</v>
      </c>
      <c r="C10" s="619"/>
      <c r="D10" s="82" t="s">
        <v>718</v>
      </c>
      <c r="E10" s="261" t="s">
        <v>715</v>
      </c>
    </row>
    <row r="11" spans="1:5">
      <c r="A11" s="131">
        <v>8</v>
      </c>
      <c r="B11" s="619" t="s">
        <v>719</v>
      </c>
      <c r="C11" s="619"/>
      <c r="D11" s="619"/>
      <c r="E11" s="261" t="s">
        <v>708</v>
      </c>
    </row>
    <row r="12" spans="1:5" ht="25.9" customHeight="1">
      <c r="A12" s="628">
        <v>9</v>
      </c>
      <c r="B12" s="619" t="s">
        <v>720</v>
      </c>
      <c r="C12" s="619"/>
      <c r="D12" s="619"/>
      <c r="E12" s="657" t="s">
        <v>1222</v>
      </c>
    </row>
    <row r="13" spans="1:5">
      <c r="A13" s="628"/>
      <c r="B13" s="619" t="s">
        <v>721</v>
      </c>
      <c r="C13" s="619"/>
      <c r="D13" s="619"/>
      <c r="E13" s="657"/>
    </row>
    <row r="14" spans="1:5">
      <c r="A14" s="24">
        <v>10</v>
      </c>
      <c r="B14" s="653" t="s">
        <v>722</v>
      </c>
      <c r="C14" s="653"/>
      <c r="D14" s="623"/>
      <c r="E14" s="621"/>
    </row>
    <row r="15" spans="1:5">
      <c r="A15" s="659" t="s">
        <v>668</v>
      </c>
      <c r="B15" s="660"/>
      <c r="C15" s="660"/>
      <c r="D15" s="660"/>
      <c r="E15" s="661"/>
    </row>
    <row r="16" spans="1:5" ht="24.75" customHeight="1">
      <c r="A16" s="24">
        <v>11</v>
      </c>
      <c r="B16" s="618" t="s">
        <v>676</v>
      </c>
      <c r="C16" s="619" t="s">
        <v>723</v>
      </c>
      <c r="D16" s="619"/>
      <c r="E16" s="261"/>
    </row>
    <row r="17" spans="1:8" ht="24.75" customHeight="1">
      <c r="A17" s="24">
        <v>12</v>
      </c>
      <c r="B17" s="618"/>
      <c r="C17" s="619" t="s">
        <v>724</v>
      </c>
      <c r="D17" s="619"/>
      <c r="E17" s="261"/>
    </row>
    <row r="18" spans="1:8" ht="24.75" customHeight="1">
      <c r="A18" s="24">
        <v>13</v>
      </c>
      <c r="B18" s="618"/>
      <c r="C18" s="619" t="s">
        <v>725</v>
      </c>
      <c r="D18" s="619"/>
      <c r="E18" s="261"/>
    </row>
    <row r="19" spans="1:8" ht="24.75" customHeight="1">
      <c r="A19" s="24">
        <v>14</v>
      </c>
      <c r="B19" s="618"/>
      <c r="C19" s="619" t="s">
        <v>726</v>
      </c>
      <c r="D19" s="619"/>
      <c r="E19" s="259" t="str">
        <f>IFERROR(E17/E16,"-")</f>
        <v>-</v>
      </c>
    </row>
    <row r="20" spans="1:8" ht="24.75" customHeight="1">
      <c r="A20" s="24">
        <v>15</v>
      </c>
      <c r="B20" s="618"/>
      <c r="C20" s="619" t="s">
        <v>727</v>
      </c>
      <c r="D20" s="619"/>
      <c r="E20" s="259" t="str">
        <f>IFERROR(E18/E16,"-")</f>
        <v>-</v>
      </c>
    </row>
    <row r="21" spans="1:8" ht="24.75" customHeight="1">
      <c r="A21" s="24">
        <v>16</v>
      </c>
      <c r="B21" s="618" t="s">
        <v>680</v>
      </c>
      <c r="C21" s="619" t="s">
        <v>728</v>
      </c>
      <c r="D21" s="619"/>
      <c r="E21" s="261"/>
    </row>
    <row r="22" spans="1:8" ht="24.75" customHeight="1">
      <c r="A22" s="24">
        <v>17</v>
      </c>
      <c r="B22" s="618"/>
      <c r="C22" s="619" t="s">
        <v>729</v>
      </c>
      <c r="D22" s="619"/>
      <c r="E22" s="261"/>
    </row>
    <row r="23" spans="1:8" ht="24.75" customHeight="1">
      <c r="A23" s="24">
        <v>18</v>
      </c>
      <c r="B23" s="618"/>
      <c r="C23" s="619" t="s">
        <v>730</v>
      </c>
      <c r="D23" s="619"/>
      <c r="E23" s="260">
        <f>IFERROR(E21/'A101010'!C3,0)</f>
        <v>0</v>
      </c>
    </row>
    <row r="24" spans="1:8" ht="24.75" customHeight="1">
      <c r="A24" s="24">
        <v>19</v>
      </c>
      <c r="B24" s="618"/>
      <c r="C24" s="619" t="s">
        <v>731</v>
      </c>
      <c r="D24" s="619"/>
      <c r="E24" s="259" t="str">
        <f>IFERROR(E22/E21,"-")</f>
        <v>-</v>
      </c>
      <c r="H24" s="255"/>
    </row>
    <row r="25" spans="1:8" ht="24.75" customHeight="1">
      <c r="A25" s="24">
        <v>20</v>
      </c>
      <c r="B25" s="618" t="s">
        <v>669</v>
      </c>
      <c r="C25" s="619" t="s">
        <v>732</v>
      </c>
      <c r="D25" s="619"/>
      <c r="E25" s="261"/>
    </row>
    <row r="26" spans="1:8" ht="24.75" customHeight="1">
      <c r="A26" s="24">
        <v>21</v>
      </c>
      <c r="B26" s="618"/>
      <c r="C26" s="619" t="s">
        <v>733</v>
      </c>
      <c r="D26" s="619"/>
      <c r="E26" s="261"/>
    </row>
    <row r="27" spans="1:8" ht="24.75" customHeight="1">
      <c r="A27" s="24">
        <v>22</v>
      </c>
      <c r="B27" s="618"/>
      <c r="C27" s="619" t="s">
        <v>734</v>
      </c>
      <c r="D27" s="619"/>
      <c r="E27" s="259" t="str">
        <f>IFERROR(E26/E25,"-")</f>
        <v>-</v>
      </c>
    </row>
    <row r="28" spans="1:8">
      <c r="A28" s="24">
        <v>23</v>
      </c>
      <c r="B28" s="618"/>
      <c r="C28" s="619" t="s">
        <v>735</v>
      </c>
      <c r="D28" s="82" t="s">
        <v>736</v>
      </c>
      <c r="E28" s="261"/>
    </row>
    <row r="29" spans="1:8">
      <c r="A29" s="24">
        <v>24</v>
      </c>
      <c r="B29" s="618"/>
      <c r="C29" s="619"/>
      <c r="D29" s="82" t="s">
        <v>737</v>
      </c>
      <c r="E29" s="259" t="str">
        <f>IFERROR(E28/E25,"-")</f>
        <v>-</v>
      </c>
    </row>
    <row r="30" spans="1:8">
      <c r="A30" s="24">
        <v>25</v>
      </c>
      <c r="B30" s="618"/>
      <c r="C30" s="619" t="s">
        <v>738</v>
      </c>
      <c r="D30" s="82" t="s">
        <v>739</v>
      </c>
      <c r="E30" s="261"/>
    </row>
    <row r="31" spans="1:8">
      <c r="A31" s="24">
        <v>26</v>
      </c>
      <c r="B31" s="618"/>
      <c r="C31" s="619"/>
      <c r="D31" s="82" t="s">
        <v>740</v>
      </c>
      <c r="E31" s="261"/>
    </row>
    <row r="32" spans="1:8" ht="17.25" customHeight="1">
      <c r="A32" s="24">
        <v>27</v>
      </c>
      <c r="B32" s="618"/>
      <c r="C32" s="619"/>
      <c r="D32" s="82" t="s">
        <v>741</v>
      </c>
      <c r="E32" s="259" t="str">
        <f>IFERROR(E31/E26,"-")</f>
        <v>-</v>
      </c>
    </row>
    <row r="33" spans="1:5">
      <c r="A33" s="24">
        <v>28</v>
      </c>
      <c r="B33" s="618"/>
      <c r="C33" s="619" t="s">
        <v>742</v>
      </c>
      <c r="D33" s="82" t="s">
        <v>743</v>
      </c>
      <c r="E33" s="261"/>
    </row>
    <row r="34" spans="1:5">
      <c r="A34" s="24">
        <v>29</v>
      </c>
      <c r="B34" s="618"/>
      <c r="C34" s="619"/>
      <c r="D34" s="82" t="s">
        <v>744</v>
      </c>
      <c r="E34" s="261"/>
    </row>
    <row r="35" spans="1:5">
      <c r="A35" s="24">
        <v>30</v>
      </c>
      <c r="B35" s="618"/>
      <c r="C35" s="619"/>
      <c r="D35" s="82" t="s">
        <v>745</v>
      </c>
      <c r="E35" s="259" t="str">
        <f>IFERROR(E34/E25,"-")</f>
        <v>-</v>
      </c>
    </row>
    <row r="36" spans="1:5" ht="36">
      <c r="A36" s="24">
        <v>31</v>
      </c>
      <c r="B36" s="618"/>
      <c r="C36" s="82" t="s">
        <v>746</v>
      </c>
      <c r="D36" s="82" t="s">
        <v>747</v>
      </c>
      <c r="E36" s="261"/>
    </row>
    <row r="37" spans="1:5" ht="14.25" thickBot="1">
      <c r="A37" s="29">
        <v>32</v>
      </c>
      <c r="B37" s="658" t="s">
        <v>697</v>
      </c>
      <c r="C37" s="658"/>
      <c r="D37" s="658"/>
      <c r="E37" s="262"/>
    </row>
  </sheetData>
  <sheetProtection password="CF88" sheet="1" objects="1" scenarios="1"/>
  <mergeCells count="34">
    <mergeCell ref="C30:C32"/>
    <mergeCell ref="C33:C35"/>
    <mergeCell ref="B37:D37"/>
    <mergeCell ref="A1:E1"/>
    <mergeCell ref="B21:B24"/>
    <mergeCell ref="C21:D21"/>
    <mergeCell ref="C22:D22"/>
    <mergeCell ref="C23:D23"/>
    <mergeCell ref="C24:D24"/>
    <mergeCell ref="B25:B36"/>
    <mergeCell ref="C25:D25"/>
    <mergeCell ref="C26:D26"/>
    <mergeCell ref="C27:D27"/>
    <mergeCell ref="C28:C29"/>
    <mergeCell ref="A15:E15"/>
    <mergeCell ref="B16:B20"/>
    <mergeCell ref="C16:D16"/>
    <mergeCell ref="C17:D17"/>
    <mergeCell ref="C18:D18"/>
    <mergeCell ref="C19:D19"/>
    <mergeCell ref="C20:D20"/>
    <mergeCell ref="B14:C14"/>
    <mergeCell ref="D14:E14"/>
    <mergeCell ref="A2:E2"/>
    <mergeCell ref="B3:D3"/>
    <mergeCell ref="B4:C6"/>
    <mergeCell ref="B7:C8"/>
    <mergeCell ref="B9:C9"/>
    <mergeCell ref="B10:C10"/>
    <mergeCell ref="B11:D11"/>
    <mergeCell ref="A12:A13"/>
    <mergeCell ref="B12:D12"/>
    <mergeCell ref="B13:D13"/>
    <mergeCell ref="E12:E13"/>
  </mergeCells>
  <phoneticPr fontId="1" type="noConversion"/>
  <pageMargins left="0.46" right="0.21"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sheetPr codeName="Sheet30"/>
  <dimension ref="A1:O15"/>
  <sheetViews>
    <sheetView workbookViewId="0">
      <pane xSplit="2" ySplit="4" topLeftCell="C5" activePane="bottomRight" state="frozen"/>
      <selection pane="topRight" activeCell="C1" sqref="C1"/>
      <selection pane="bottomLeft" activeCell="A5" sqref="A5"/>
      <selection pane="bottomRight" activeCell="R16" sqref="R16"/>
    </sheetView>
  </sheetViews>
  <sheetFormatPr defaultRowHeight="13.5"/>
  <cols>
    <col min="1" max="5" width="9" style="6"/>
    <col min="6" max="6" width="12.125" style="6" customWidth="1"/>
    <col min="7" max="10" width="9" style="6"/>
    <col min="11" max="11" width="4.375" style="6" customWidth="1"/>
    <col min="12" max="12" width="4.5" style="6" customWidth="1"/>
    <col min="13" max="13" width="11" style="6" customWidth="1"/>
    <col min="14" max="14" width="9" style="6"/>
    <col min="15" max="15" width="11.875" style="6" customWidth="1"/>
    <col min="16" max="16384" width="9" style="6"/>
  </cols>
  <sheetData>
    <row r="1" spans="1:15" ht="30" customHeight="1" thickBot="1">
      <c r="A1" s="615" t="s">
        <v>962</v>
      </c>
      <c r="B1" s="615"/>
      <c r="C1" s="615"/>
      <c r="D1" s="615"/>
      <c r="E1" s="615"/>
      <c r="F1" s="615"/>
      <c r="G1" s="615"/>
      <c r="H1" s="615"/>
      <c r="I1" s="615"/>
      <c r="J1" s="615"/>
      <c r="K1" s="615"/>
      <c r="L1" s="615"/>
      <c r="M1" s="615"/>
      <c r="N1" s="615"/>
      <c r="O1" s="615"/>
    </row>
    <row r="2" spans="1:15" ht="36" customHeight="1">
      <c r="A2" s="572" t="s">
        <v>1</v>
      </c>
      <c r="B2" s="622" t="s">
        <v>40</v>
      </c>
      <c r="C2" s="622" t="s">
        <v>457</v>
      </c>
      <c r="D2" s="617" t="s">
        <v>750</v>
      </c>
      <c r="E2" s="617" t="s">
        <v>751</v>
      </c>
      <c r="F2" s="617" t="s">
        <v>752</v>
      </c>
      <c r="G2" s="622" t="s">
        <v>753</v>
      </c>
      <c r="H2" s="622"/>
      <c r="I2" s="622"/>
      <c r="J2" s="622"/>
      <c r="K2" s="622"/>
      <c r="L2" s="622"/>
      <c r="M2" s="622"/>
      <c r="N2" s="663" t="s">
        <v>754</v>
      </c>
      <c r="O2" s="665" t="s">
        <v>755</v>
      </c>
    </row>
    <row r="3" spans="1:15" ht="18.75" customHeight="1">
      <c r="A3" s="573"/>
      <c r="B3" s="623"/>
      <c r="C3" s="623"/>
      <c r="D3" s="618"/>
      <c r="E3" s="618"/>
      <c r="F3" s="618"/>
      <c r="G3" s="108" t="s">
        <v>242</v>
      </c>
      <c r="H3" s="60" t="s">
        <v>243</v>
      </c>
      <c r="I3" s="60" t="s">
        <v>244</v>
      </c>
      <c r="J3" s="60" t="s">
        <v>245</v>
      </c>
      <c r="K3" s="623" t="s">
        <v>246</v>
      </c>
      <c r="L3" s="623"/>
      <c r="M3" s="60" t="s">
        <v>596</v>
      </c>
      <c r="N3" s="664"/>
      <c r="O3" s="666"/>
    </row>
    <row r="4" spans="1:15" ht="16.5" customHeight="1">
      <c r="A4" s="573"/>
      <c r="B4" s="623"/>
      <c r="C4" s="60">
        <v>1</v>
      </c>
      <c r="D4" s="60">
        <v>2</v>
      </c>
      <c r="E4" s="60">
        <v>3</v>
      </c>
      <c r="F4" s="60" t="s">
        <v>756</v>
      </c>
      <c r="G4" s="60">
        <v>5</v>
      </c>
      <c r="H4" s="60">
        <v>6</v>
      </c>
      <c r="I4" s="60">
        <v>7</v>
      </c>
      <c r="J4" s="60">
        <v>8</v>
      </c>
      <c r="K4" s="623">
        <v>9</v>
      </c>
      <c r="L4" s="623"/>
      <c r="M4" s="108" t="s">
        <v>757</v>
      </c>
      <c r="N4" s="60">
        <v>11</v>
      </c>
      <c r="O4" s="109" t="s">
        <v>758</v>
      </c>
    </row>
    <row r="5" spans="1:15" ht="21.75" customHeight="1">
      <c r="A5" s="24">
        <v>1</v>
      </c>
      <c r="B5" s="60" t="s">
        <v>242</v>
      </c>
      <c r="C5" s="60"/>
      <c r="D5" s="117"/>
      <c r="E5" s="117"/>
      <c r="F5" s="267">
        <f>E5*10%</f>
        <v>0</v>
      </c>
      <c r="G5" s="60"/>
      <c r="H5" s="60"/>
      <c r="I5" s="60"/>
      <c r="J5" s="60"/>
      <c r="K5" s="623"/>
      <c r="L5" s="623"/>
      <c r="M5" s="266">
        <f>SUM(G5:L5)</f>
        <v>0</v>
      </c>
      <c r="N5" s="117"/>
      <c r="O5" s="263" t="s">
        <v>96</v>
      </c>
    </row>
    <row r="6" spans="1:15" ht="21.75" customHeight="1">
      <c r="A6" s="24">
        <v>2</v>
      </c>
      <c r="B6" s="60" t="s">
        <v>243</v>
      </c>
      <c r="C6" s="60"/>
      <c r="D6" s="117"/>
      <c r="E6" s="117"/>
      <c r="F6" s="267">
        <f t="shared" ref="F6:F10" si="0">E6*10%</f>
        <v>0</v>
      </c>
      <c r="G6" s="264" t="s">
        <v>96</v>
      </c>
      <c r="H6" s="60"/>
      <c r="I6" s="60"/>
      <c r="J6" s="60"/>
      <c r="K6" s="623"/>
      <c r="L6" s="623"/>
      <c r="M6" s="266">
        <f t="shared" ref="M6:M9" si="1">SUM(G6:L6)</f>
        <v>0</v>
      </c>
      <c r="N6" s="117"/>
      <c r="O6" s="268">
        <f>F6-M6-N6</f>
        <v>0</v>
      </c>
    </row>
    <row r="7" spans="1:15" ht="21.75" customHeight="1">
      <c r="A7" s="24">
        <v>3</v>
      </c>
      <c r="B7" s="60" t="s">
        <v>244</v>
      </c>
      <c r="C7" s="60"/>
      <c r="D7" s="117"/>
      <c r="E7" s="117"/>
      <c r="F7" s="267">
        <f t="shared" si="0"/>
        <v>0</v>
      </c>
      <c r="G7" s="264" t="s">
        <v>96</v>
      </c>
      <c r="H7" s="264" t="s">
        <v>96</v>
      </c>
      <c r="I7" s="60"/>
      <c r="J7" s="60"/>
      <c r="K7" s="623"/>
      <c r="L7" s="623"/>
      <c r="M7" s="266">
        <f t="shared" si="1"/>
        <v>0</v>
      </c>
      <c r="N7" s="117"/>
      <c r="O7" s="268">
        <f t="shared" ref="O7:O9" si="2">F7-M7-N7</f>
        <v>0</v>
      </c>
    </row>
    <row r="8" spans="1:15" ht="21.75" customHeight="1">
      <c r="A8" s="24">
        <v>4</v>
      </c>
      <c r="B8" s="60" t="s">
        <v>245</v>
      </c>
      <c r="C8" s="60"/>
      <c r="D8" s="117"/>
      <c r="E8" s="117"/>
      <c r="F8" s="267">
        <f t="shared" si="0"/>
        <v>0</v>
      </c>
      <c r="G8" s="264" t="s">
        <v>96</v>
      </c>
      <c r="H8" s="321" t="s">
        <v>1242</v>
      </c>
      <c r="I8" s="321" t="s">
        <v>1233</v>
      </c>
      <c r="J8" s="60"/>
      <c r="K8" s="623"/>
      <c r="L8" s="623"/>
      <c r="M8" s="266">
        <f t="shared" si="1"/>
        <v>0</v>
      </c>
      <c r="N8" s="117"/>
      <c r="O8" s="268">
        <f t="shared" si="2"/>
        <v>0</v>
      </c>
    </row>
    <row r="9" spans="1:15" ht="21.75" customHeight="1">
      <c r="A9" s="24">
        <v>5</v>
      </c>
      <c r="B9" s="60" t="s">
        <v>246</v>
      </c>
      <c r="C9" s="60"/>
      <c r="D9" s="117"/>
      <c r="E9" s="117"/>
      <c r="F9" s="267">
        <f t="shared" si="0"/>
        <v>0</v>
      </c>
      <c r="G9" s="264" t="s">
        <v>96</v>
      </c>
      <c r="H9" s="264" t="s">
        <v>96</v>
      </c>
      <c r="I9" s="264" t="s">
        <v>96</v>
      </c>
      <c r="J9" s="264" t="s">
        <v>96</v>
      </c>
      <c r="K9" s="623"/>
      <c r="L9" s="623"/>
      <c r="M9" s="266">
        <f t="shared" si="1"/>
        <v>0</v>
      </c>
      <c r="N9" s="117"/>
      <c r="O9" s="268">
        <f t="shared" si="2"/>
        <v>0</v>
      </c>
    </row>
    <row r="10" spans="1:15" ht="21.75" customHeight="1">
      <c r="A10" s="24">
        <v>6</v>
      </c>
      <c r="B10" s="60" t="s">
        <v>465</v>
      </c>
      <c r="C10" s="60"/>
      <c r="D10" s="117"/>
      <c r="E10" s="117"/>
      <c r="F10" s="267">
        <f t="shared" si="0"/>
        <v>0</v>
      </c>
      <c r="G10" s="264" t="s">
        <v>96</v>
      </c>
      <c r="H10" s="264" t="s">
        <v>96</v>
      </c>
      <c r="I10" s="264" t="s">
        <v>96</v>
      </c>
      <c r="J10" s="264" t="s">
        <v>96</v>
      </c>
      <c r="K10" s="662" t="s">
        <v>96</v>
      </c>
      <c r="L10" s="662"/>
      <c r="M10" s="264" t="s">
        <v>96</v>
      </c>
      <c r="N10" s="117"/>
      <c r="O10" s="268">
        <f>F10-N10</f>
        <v>0</v>
      </c>
    </row>
    <row r="11" spans="1:15" ht="21.75" customHeight="1">
      <c r="A11" s="24">
        <v>7</v>
      </c>
      <c r="B11" s="653" t="s">
        <v>759</v>
      </c>
      <c r="C11" s="653"/>
      <c r="D11" s="653"/>
      <c r="E11" s="653"/>
      <c r="F11" s="653"/>
      <c r="G11" s="653"/>
      <c r="H11" s="653"/>
      <c r="I11" s="653"/>
      <c r="J11" s="653"/>
      <c r="K11" s="653"/>
      <c r="L11" s="653"/>
      <c r="M11" s="653"/>
      <c r="N11" s="267">
        <f>SUM(N5:N10)</f>
        <v>0</v>
      </c>
      <c r="O11" s="263" t="s">
        <v>96</v>
      </c>
    </row>
    <row r="12" spans="1:15" ht="21.75" customHeight="1">
      <c r="A12" s="24">
        <v>8</v>
      </c>
      <c r="B12" s="653" t="s">
        <v>1223</v>
      </c>
      <c r="C12" s="653"/>
      <c r="D12" s="653"/>
      <c r="E12" s="653"/>
      <c r="F12" s="653"/>
      <c r="G12" s="653"/>
      <c r="H12" s="653"/>
      <c r="I12" s="653"/>
      <c r="J12" s="653"/>
      <c r="K12" s="653"/>
      <c r="L12" s="653"/>
      <c r="M12" s="653"/>
      <c r="N12" s="653"/>
      <c r="O12" s="220"/>
    </row>
    <row r="13" spans="1:15" ht="21.75" customHeight="1">
      <c r="A13" s="24">
        <v>9</v>
      </c>
      <c r="B13" s="108" t="s">
        <v>760</v>
      </c>
      <c r="C13" s="653" t="s">
        <v>762</v>
      </c>
      <c r="D13" s="653"/>
      <c r="E13" s="653"/>
      <c r="F13" s="653"/>
      <c r="G13" s="653"/>
      <c r="H13" s="653"/>
      <c r="I13" s="653"/>
      <c r="J13" s="653"/>
      <c r="K13" s="653"/>
      <c r="L13" s="653"/>
      <c r="M13" s="653"/>
      <c r="N13" s="653"/>
      <c r="O13" s="667"/>
    </row>
    <row r="14" spans="1:15" ht="21.75" customHeight="1">
      <c r="A14" s="24">
        <v>10</v>
      </c>
      <c r="B14" s="108" t="s">
        <v>761</v>
      </c>
      <c r="C14" s="653" t="s">
        <v>763</v>
      </c>
      <c r="D14" s="653"/>
      <c r="E14" s="653"/>
      <c r="F14" s="653"/>
      <c r="G14" s="653"/>
      <c r="H14" s="653"/>
      <c r="I14" s="653"/>
      <c r="J14" s="653"/>
      <c r="K14" s="653"/>
      <c r="L14" s="653"/>
      <c r="M14" s="653"/>
      <c r="N14" s="653"/>
      <c r="O14" s="667"/>
    </row>
    <row r="15" spans="1:15" ht="21.75" customHeight="1" thickBot="1">
      <c r="A15" s="29">
        <v>11</v>
      </c>
      <c r="B15" s="265"/>
      <c r="C15" s="668" t="s">
        <v>764</v>
      </c>
      <c r="D15" s="668"/>
      <c r="E15" s="668"/>
      <c r="F15" s="668"/>
      <c r="G15" s="668"/>
      <c r="H15" s="668"/>
      <c r="I15" s="668"/>
      <c r="J15" s="668"/>
      <c r="K15" s="668"/>
      <c r="L15" s="668"/>
      <c r="M15" s="668"/>
      <c r="N15" s="668"/>
      <c r="O15" s="669"/>
    </row>
  </sheetData>
  <mergeCells count="26">
    <mergeCell ref="N2:N3"/>
    <mergeCell ref="O2:O3"/>
    <mergeCell ref="C14:K14"/>
    <mergeCell ref="L14:O14"/>
    <mergeCell ref="C15:K15"/>
    <mergeCell ref="L15:O15"/>
    <mergeCell ref="B12:N12"/>
    <mergeCell ref="C13:K13"/>
    <mergeCell ref="L13:O13"/>
    <mergeCell ref="F2:F3"/>
    <mergeCell ref="A1:O1"/>
    <mergeCell ref="K8:L8"/>
    <mergeCell ref="K9:L9"/>
    <mergeCell ref="K10:L10"/>
    <mergeCell ref="B11:M11"/>
    <mergeCell ref="G2:M2"/>
    <mergeCell ref="K3:L3"/>
    <mergeCell ref="K4:L4"/>
    <mergeCell ref="K5:L5"/>
    <mergeCell ref="K6:L6"/>
    <mergeCell ref="K7:L7"/>
    <mergeCell ref="A2:A4"/>
    <mergeCell ref="B2:B4"/>
    <mergeCell ref="C2:C3"/>
    <mergeCell ref="D2:D3"/>
    <mergeCell ref="E2:E3"/>
  </mergeCells>
  <phoneticPr fontId="1" type="noConversion"/>
  <pageMargins left="0.70866141732283472" right="0.70866141732283472" top="0.74803149606299213" bottom="0.74803149606299213" header="0.31496062992125984" footer="0.31496062992125984"/>
  <pageSetup paperSize="9" orientation="landscape" verticalDpi="0" r:id="rId1"/>
  <drawing r:id="rId2"/>
  <legacyDrawing r:id="rId3"/>
</worksheet>
</file>

<file path=xl/worksheets/sheet39.xml><?xml version="1.0" encoding="utf-8"?>
<worksheet xmlns="http://schemas.openxmlformats.org/spreadsheetml/2006/main" xmlns:r="http://schemas.openxmlformats.org/officeDocument/2006/relationships">
  <sheetPr codeName="Sheet31"/>
  <dimension ref="A1:T14"/>
  <sheetViews>
    <sheetView workbookViewId="0">
      <pane xSplit="1" ySplit="4" topLeftCell="B5" activePane="bottomRight" state="frozen"/>
      <selection activeCell="U19" sqref="U19"/>
      <selection pane="topRight" activeCell="U19" sqref="U19"/>
      <selection pane="bottomLeft" activeCell="U19" sqref="U19"/>
      <selection pane="bottomRight" activeCell="P17" sqref="P17"/>
    </sheetView>
  </sheetViews>
  <sheetFormatPr defaultRowHeight="13.5"/>
  <cols>
    <col min="1" max="1" width="4.875" style="6" customWidth="1"/>
    <col min="2" max="18" width="9" style="6"/>
    <col min="19" max="19" width="11.5" style="6" customWidth="1"/>
    <col min="20" max="20" width="12.375" style="6" customWidth="1"/>
    <col min="21" max="16384" width="9" style="6"/>
  </cols>
  <sheetData>
    <row r="1" spans="1:20" ht="27.75" customHeight="1" thickBot="1">
      <c r="A1" s="615" t="s">
        <v>963</v>
      </c>
      <c r="B1" s="615"/>
      <c r="C1" s="615"/>
      <c r="D1" s="615"/>
      <c r="E1" s="615"/>
      <c r="F1" s="615"/>
      <c r="G1" s="615"/>
      <c r="H1" s="615"/>
      <c r="I1" s="615"/>
      <c r="J1" s="615"/>
      <c r="K1" s="615"/>
      <c r="L1" s="615"/>
      <c r="M1" s="615"/>
      <c r="N1" s="615"/>
      <c r="O1" s="615"/>
      <c r="P1" s="615"/>
      <c r="Q1" s="615"/>
      <c r="R1" s="615"/>
      <c r="S1" s="615"/>
      <c r="T1" s="615"/>
    </row>
    <row r="2" spans="1:20">
      <c r="A2" s="676" t="s">
        <v>1</v>
      </c>
      <c r="B2" s="674" t="s">
        <v>1075</v>
      </c>
      <c r="C2" s="670" t="s">
        <v>767</v>
      </c>
      <c r="D2" s="670" t="s">
        <v>768</v>
      </c>
      <c r="E2" s="670" t="s">
        <v>769</v>
      </c>
      <c r="F2" s="670" t="s">
        <v>770</v>
      </c>
      <c r="G2" s="670" t="s">
        <v>771</v>
      </c>
      <c r="H2" s="670" t="s">
        <v>772</v>
      </c>
      <c r="I2" s="670" t="s">
        <v>773</v>
      </c>
      <c r="J2" s="670" t="s">
        <v>774</v>
      </c>
      <c r="K2" s="670" t="s">
        <v>775</v>
      </c>
      <c r="L2" s="670" t="s">
        <v>776</v>
      </c>
      <c r="M2" s="670" t="s">
        <v>777</v>
      </c>
      <c r="N2" s="670" t="s">
        <v>778</v>
      </c>
      <c r="O2" s="670" t="s">
        <v>779</v>
      </c>
      <c r="P2" s="670" t="s">
        <v>780</v>
      </c>
      <c r="Q2" s="670"/>
      <c r="R2" s="670"/>
      <c r="S2" s="670"/>
      <c r="T2" s="672" t="s">
        <v>781</v>
      </c>
    </row>
    <row r="3" spans="1:20" ht="48">
      <c r="A3" s="677"/>
      <c r="B3" s="675"/>
      <c r="C3" s="671"/>
      <c r="D3" s="671"/>
      <c r="E3" s="671"/>
      <c r="F3" s="671"/>
      <c r="G3" s="671"/>
      <c r="H3" s="671"/>
      <c r="I3" s="671"/>
      <c r="J3" s="671"/>
      <c r="K3" s="671"/>
      <c r="L3" s="671"/>
      <c r="M3" s="671"/>
      <c r="N3" s="671"/>
      <c r="O3" s="671"/>
      <c r="P3" s="156" t="s">
        <v>782</v>
      </c>
      <c r="Q3" s="156" t="s">
        <v>783</v>
      </c>
      <c r="R3" s="156" t="s">
        <v>784</v>
      </c>
      <c r="S3" s="156" t="s">
        <v>596</v>
      </c>
      <c r="T3" s="673"/>
    </row>
    <row r="4" spans="1:20" ht="24" customHeight="1">
      <c r="A4" s="677"/>
      <c r="B4" s="156">
        <v>1</v>
      </c>
      <c r="C4" s="156">
        <v>2</v>
      </c>
      <c r="D4" s="156">
        <v>3</v>
      </c>
      <c r="E4" s="156">
        <v>4</v>
      </c>
      <c r="F4" s="156" t="s">
        <v>964</v>
      </c>
      <c r="G4" s="156">
        <v>6</v>
      </c>
      <c r="H4" s="156" t="s">
        <v>965</v>
      </c>
      <c r="I4" s="156">
        <v>8</v>
      </c>
      <c r="J4" s="156" t="s">
        <v>966</v>
      </c>
      <c r="K4" s="156">
        <v>10</v>
      </c>
      <c r="L4" s="156">
        <v>11</v>
      </c>
      <c r="M4" s="156">
        <v>12</v>
      </c>
      <c r="N4" s="156" t="s">
        <v>967</v>
      </c>
      <c r="O4" s="156">
        <v>14</v>
      </c>
      <c r="P4" s="156">
        <v>15</v>
      </c>
      <c r="Q4" s="156">
        <v>16</v>
      </c>
      <c r="R4" s="156">
        <v>17</v>
      </c>
      <c r="S4" s="156" t="s">
        <v>968</v>
      </c>
      <c r="T4" s="269" t="s">
        <v>785</v>
      </c>
    </row>
    <row r="5" spans="1:20" ht="19.5" customHeight="1">
      <c r="A5" s="173">
        <v>1</v>
      </c>
      <c r="B5" s="156"/>
      <c r="C5" s="270"/>
      <c r="D5" s="270"/>
      <c r="E5" s="270"/>
      <c r="F5" s="273">
        <f>D5-E5</f>
        <v>0</v>
      </c>
      <c r="G5" s="270"/>
      <c r="H5" s="273">
        <f>F5-G5</f>
        <v>0</v>
      </c>
      <c r="I5" s="270"/>
      <c r="J5" s="278">
        <f>H5*I5</f>
        <v>0</v>
      </c>
      <c r="K5" s="270"/>
      <c r="L5" s="270"/>
      <c r="M5" s="270"/>
      <c r="N5" s="273">
        <f>L5-M5</f>
        <v>0</v>
      </c>
      <c r="O5" s="270"/>
      <c r="P5" s="270"/>
      <c r="Q5" s="270"/>
      <c r="R5" s="270"/>
      <c r="S5" s="273">
        <f>P5+Q5+R5</f>
        <v>0</v>
      </c>
      <c r="T5" s="274">
        <f>M5+O5+S5</f>
        <v>0</v>
      </c>
    </row>
    <row r="6" spans="1:20" ht="19.5" customHeight="1">
      <c r="A6" s="173">
        <v>2</v>
      </c>
      <c r="B6" s="156"/>
      <c r="C6" s="270"/>
      <c r="D6" s="270"/>
      <c r="E6" s="270"/>
      <c r="F6" s="273">
        <f t="shared" ref="F6:F13" si="0">D6-E6</f>
        <v>0</v>
      </c>
      <c r="G6" s="270"/>
      <c r="H6" s="273">
        <f t="shared" ref="H6:H13" si="1">F6-G6</f>
        <v>0</v>
      </c>
      <c r="I6" s="270"/>
      <c r="J6" s="278">
        <f t="shared" ref="J6:J13" si="2">H6*I6</f>
        <v>0</v>
      </c>
      <c r="K6" s="270"/>
      <c r="L6" s="270"/>
      <c r="M6" s="270"/>
      <c r="N6" s="273">
        <f t="shared" ref="N6:N13" si="3">L6-M6</f>
        <v>0</v>
      </c>
      <c r="O6" s="270"/>
      <c r="P6" s="270"/>
      <c r="Q6" s="270"/>
      <c r="R6" s="270"/>
      <c r="S6" s="273">
        <f t="shared" ref="S6:S13" si="4">P6+Q6+R6</f>
        <v>0</v>
      </c>
      <c r="T6" s="274">
        <f t="shared" ref="T6:T13" si="5">M6+O6+S6</f>
        <v>0</v>
      </c>
    </row>
    <row r="7" spans="1:20" ht="19.5" customHeight="1">
      <c r="A7" s="173">
        <v>3</v>
      </c>
      <c r="B7" s="156"/>
      <c r="C7" s="270"/>
      <c r="D7" s="270"/>
      <c r="E7" s="270"/>
      <c r="F7" s="273">
        <f t="shared" si="0"/>
        <v>0</v>
      </c>
      <c r="G7" s="270"/>
      <c r="H7" s="273">
        <f t="shared" si="1"/>
        <v>0</v>
      </c>
      <c r="I7" s="270"/>
      <c r="J7" s="278">
        <f t="shared" si="2"/>
        <v>0</v>
      </c>
      <c r="K7" s="270"/>
      <c r="L7" s="270"/>
      <c r="M7" s="270"/>
      <c r="N7" s="273">
        <f t="shared" si="3"/>
        <v>0</v>
      </c>
      <c r="O7" s="270"/>
      <c r="P7" s="270"/>
      <c r="Q7" s="270"/>
      <c r="R7" s="270"/>
      <c r="S7" s="273">
        <f t="shared" si="4"/>
        <v>0</v>
      </c>
      <c r="T7" s="274">
        <f t="shared" si="5"/>
        <v>0</v>
      </c>
    </row>
    <row r="8" spans="1:20" ht="19.5" customHeight="1">
      <c r="A8" s="173">
        <v>4</v>
      </c>
      <c r="B8" s="156"/>
      <c r="C8" s="270"/>
      <c r="D8" s="270"/>
      <c r="E8" s="270"/>
      <c r="F8" s="273">
        <f t="shared" si="0"/>
        <v>0</v>
      </c>
      <c r="G8" s="270"/>
      <c r="H8" s="273">
        <f t="shared" si="1"/>
        <v>0</v>
      </c>
      <c r="I8" s="270"/>
      <c r="J8" s="278">
        <f t="shared" si="2"/>
        <v>0</v>
      </c>
      <c r="K8" s="270"/>
      <c r="L8" s="270"/>
      <c r="M8" s="270"/>
      <c r="N8" s="273">
        <f t="shared" si="3"/>
        <v>0</v>
      </c>
      <c r="O8" s="270"/>
      <c r="P8" s="270"/>
      <c r="Q8" s="270"/>
      <c r="R8" s="270"/>
      <c r="S8" s="273">
        <f t="shared" si="4"/>
        <v>0</v>
      </c>
      <c r="T8" s="274">
        <f t="shared" si="5"/>
        <v>0</v>
      </c>
    </row>
    <row r="9" spans="1:20" ht="19.5" customHeight="1">
      <c r="A9" s="173">
        <v>5</v>
      </c>
      <c r="B9" s="156"/>
      <c r="C9" s="270"/>
      <c r="D9" s="270"/>
      <c r="E9" s="270"/>
      <c r="F9" s="273">
        <f t="shared" si="0"/>
        <v>0</v>
      </c>
      <c r="G9" s="270"/>
      <c r="H9" s="273">
        <f t="shared" si="1"/>
        <v>0</v>
      </c>
      <c r="I9" s="270"/>
      <c r="J9" s="278">
        <f t="shared" si="2"/>
        <v>0</v>
      </c>
      <c r="K9" s="270"/>
      <c r="L9" s="270"/>
      <c r="M9" s="270"/>
      <c r="N9" s="273">
        <f t="shared" si="3"/>
        <v>0</v>
      </c>
      <c r="O9" s="270"/>
      <c r="P9" s="270"/>
      <c r="Q9" s="270"/>
      <c r="R9" s="270"/>
      <c r="S9" s="273">
        <f t="shared" si="4"/>
        <v>0</v>
      </c>
      <c r="T9" s="274">
        <f t="shared" si="5"/>
        <v>0</v>
      </c>
    </row>
    <row r="10" spans="1:20" ht="19.5" customHeight="1">
      <c r="A10" s="173">
        <v>6</v>
      </c>
      <c r="B10" s="156"/>
      <c r="C10" s="270"/>
      <c r="D10" s="270"/>
      <c r="E10" s="270"/>
      <c r="F10" s="273">
        <f t="shared" si="0"/>
        <v>0</v>
      </c>
      <c r="G10" s="270"/>
      <c r="H10" s="273">
        <f t="shared" si="1"/>
        <v>0</v>
      </c>
      <c r="I10" s="270"/>
      <c r="J10" s="278">
        <f t="shared" si="2"/>
        <v>0</v>
      </c>
      <c r="K10" s="270"/>
      <c r="L10" s="270"/>
      <c r="M10" s="270"/>
      <c r="N10" s="273">
        <f t="shared" si="3"/>
        <v>0</v>
      </c>
      <c r="O10" s="270"/>
      <c r="P10" s="270"/>
      <c r="Q10" s="270"/>
      <c r="R10" s="270"/>
      <c r="S10" s="273">
        <f t="shared" si="4"/>
        <v>0</v>
      </c>
      <c r="T10" s="274">
        <f t="shared" si="5"/>
        <v>0</v>
      </c>
    </row>
    <row r="11" spans="1:20" ht="19.5" customHeight="1">
      <c r="A11" s="173">
        <v>7</v>
      </c>
      <c r="B11" s="156"/>
      <c r="C11" s="270"/>
      <c r="D11" s="270"/>
      <c r="E11" s="270"/>
      <c r="F11" s="273">
        <f t="shared" si="0"/>
        <v>0</v>
      </c>
      <c r="G11" s="270"/>
      <c r="H11" s="273">
        <f t="shared" si="1"/>
        <v>0</v>
      </c>
      <c r="I11" s="270"/>
      <c r="J11" s="278">
        <f t="shared" si="2"/>
        <v>0</v>
      </c>
      <c r="K11" s="270"/>
      <c r="L11" s="270"/>
      <c r="M11" s="270"/>
      <c r="N11" s="273">
        <f t="shared" si="3"/>
        <v>0</v>
      </c>
      <c r="O11" s="270"/>
      <c r="P11" s="270"/>
      <c r="Q11" s="270"/>
      <c r="R11" s="270"/>
      <c r="S11" s="273">
        <f t="shared" si="4"/>
        <v>0</v>
      </c>
      <c r="T11" s="274">
        <f t="shared" si="5"/>
        <v>0</v>
      </c>
    </row>
    <row r="12" spans="1:20" ht="19.5" customHeight="1">
      <c r="A12" s="173">
        <v>8</v>
      </c>
      <c r="B12" s="156"/>
      <c r="C12" s="270"/>
      <c r="D12" s="270"/>
      <c r="E12" s="270"/>
      <c r="F12" s="273">
        <f t="shared" si="0"/>
        <v>0</v>
      </c>
      <c r="G12" s="270"/>
      <c r="H12" s="273">
        <f t="shared" si="1"/>
        <v>0</v>
      </c>
      <c r="I12" s="270"/>
      <c r="J12" s="278">
        <f t="shared" si="2"/>
        <v>0</v>
      </c>
      <c r="K12" s="270"/>
      <c r="L12" s="270"/>
      <c r="M12" s="270"/>
      <c r="N12" s="273">
        <f t="shared" si="3"/>
        <v>0</v>
      </c>
      <c r="O12" s="270"/>
      <c r="P12" s="270"/>
      <c r="Q12" s="270"/>
      <c r="R12" s="270"/>
      <c r="S12" s="273">
        <f t="shared" si="4"/>
        <v>0</v>
      </c>
      <c r="T12" s="274">
        <f t="shared" si="5"/>
        <v>0</v>
      </c>
    </row>
    <row r="13" spans="1:20" ht="19.5" customHeight="1">
      <c r="A13" s="173">
        <v>9</v>
      </c>
      <c r="B13" s="156"/>
      <c r="C13" s="270"/>
      <c r="D13" s="270"/>
      <c r="E13" s="270"/>
      <c r="F13" s="273">
        <f t="shared" si="0"/>
        <v>0</v>
      </c>
      <c r="G13" s="270"/>
      <c r="H13" s="273">
        <f t="shared" si="1"/>
        <v>0</v>
      </c>
      <c r="I13" s="270"/>
      <c r="J13" s="278">
        <f t="shared" si="2"/>
        <v>0</v>
      </c>
      <c r="K13" s="270"/>
      <c r="L13" s="270"/>
      <c r="M13" s="270"/>
      <c r="N13" s="273">
        <f t="shared" si="3"/>
        <v>0</v>
      </c>
      <c r="O13" s="270"/>
      <c r="P13" s="270"/>
      <c r="Q13" s="270"/>
      <c r="R13" s="270"/>
      <c r="S13" s="273">
        <f t="shared" si="4"/>
        <v>0</v>
      </c>
      <c r="T13" s="274">
        <f t="shared" si="5"/>
        <v>0</v>
      </c>
    </row>
    <row r="14" spans="1:20" ht="19.5" customHeight="1" thickBot="1">
      <c r="A14" s="176">
        <v>10</v>
      </c>
      <c r="B14" s="271" t="s">
        <v>464</v>
      </c>
      <c r="C14" s="272"/>
      <c r="D14" s="272"/>
      <c r="E14" s="272"/>
      <c r="F14" s="276">
        <f>SUM(F5:F13)</f>
        <v>0</v>
      </c>
      <c r="G14" s="272"/>
      <c r="H14" s="277">
        <f>SUM(H5:H13)</f>
        <v>0</v>
      </c>
      <c r="I14" s="272"/>
      <c r="J14" s="275">
        <f>SUM(J5:J13)</f>
        <v>0</v>
      </c>
      <c r="K14" s="272"/>
      <c r="L14" s="272"/>
      <c r="M14" s="272"/>
      <c r="N14" s="275">
        <f>SUM(N5:N13)</f>
        <v>0</v>
      </c>
      <c r="O14" s="272"/>
      <c r="P14" s="272"/>
      <c r="Q14" s="272"/>
      <c r="R14" s="272"/>
      <c r="S14" s="275">
        <f>SUM(S5:S13)</f>
        <v>0</v>
      </c>
      <c r="T14" s="275">
        <f>SUM(T5:T13)</f>
        <v>0</v>
      </c>
    </row>
  </sheetData>
  <sheetProtection password="CF88" sheet="1" objects="1" scenarios="1"/>
  <mergeCells count="18">
    <mergeCell ref="F2:F3"/>
    <mergeCell ref="G2:G3"/>
    <mergeCell ref="H2:H3"/>
    <mergeCell ref="I2:I3"/>
    <mergeCell ref="A1:T1"/>
    <mergeCell ref="N2:N3"/>
    <mergeCell ref="O2:O3"/>
    <mergeCell ref="P2:S2"/>
    <mergeCell ref="T2:T3"/>
    <mergeCell ref="B2:B3"/>
    <mergeCell ref="J2:J3"/>
    <mergeCell ref="K2:K3"/>
    <mergeCell ref="L2:L3"/>
    <mergeCell ref="M2:M3"/>
    <mergeCell ref="A2:A4"/>
    <mergeCell ref="C2:C3"/>
    <mergeCell ref="D2:D3"/>
    <mergeCell ref="E2:E3"/>
  </mergeCells>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FFC000"/>
  </sheetPr>
  <dimension ref="A1:N1"/>
  <sheetViews>
    <sheetView workbookViewId="0">
      <pane xSplit="1" ySplit="1" topLeftCell="B2" activePane="bottomRight" state="frozen"/>
      <selection pane="topRight" activeCell="B1" sqref="B1"/>
      <selection pane="bottomLeft" activeCell="A2" sqref="A2"/>
      <selection pane="bottomRight" activeCell="G5" sqref="G5"/>
    </sheetView>
  </sheetViews>
  <sheetFormatPr defaultRowHeight="13.5"/>
  <sheetData>
    <row r="1" spans="1:14" ht="31.5" customHeight="1">
      <c r="A1" s="465" t="s">
        <v>1338</v>
      </c>
      <c r="B1" s="465"/>
      <c r="C1" s="465"/>
      <c r="D1" s="465"/>
      <c r="E1" s="465"/>
      <c r="F1" s="465"/>
      <c r="G1" s="465"/>
      <c r="H1" s="465"/>
      <c r="I1" s="465"/>
      <c r="J1" s="465"/>
      <c r="K1" s="465"/>
      <c r="L1" s="465"/>
      <c r="M1" s="465"/>
      <c r="N1" s="465"/>
    </row>
  </sheetData>
  <mergeCells count="1">
    <mergeCell ref="A1:N1"/>
  </mergeCells>
  <phoneticPr fontId="1"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32"/>
  <dimension ref="A1:S14"/>
  <sheetViews>
    <sheetView workbookViewId="0">
      <pane xSplit="1" ySplit="4" topLeftCell="B5" activePane="bottomRight" state="frozen"/>
      <selection pane="topRight" activeCell="B1" sqref="B1"/>
      <selection pane="bottomLeft" activeCell="A5" sqref="A5"/>
      <selection pane="bottomRight" activeCell="L10" sqref="L10"/>
    </sheetView>
  </sheetViews>
  <sheetFormatPr defaultRowHeight="13.5"/>
  <cols>
    <col min="1" max="1" width="4.25" style="6" customWidth="1"/>
    <col min="2" max="13" width="9" style="6"/>
    <col min="14" max="14" width="11.25" style="6" customWidth="1"/>
    <col min="15" max="15" width="10.875" style="6" customWidth="1"/>
    <col min="16" max="18" width="9" style="6"/>
    <col min="19" max="19" width="14.375" style="6" customWidth="1"/>
    <col min="20" max="16384" width="9" style="6"/>
  </cols>
  <sheetData>
    <row r="1" spans="1:19" ht="27.75" customHeight="1" thickBot="1">
      <c r="A1" s="615" t="s">
        <v>969</v>
      </c>
      <c r="B1" s="615"/>
      <c r="C1" s="615"/>
      <c r="D1" s="615"/>
      <c r="E1" s="615"/>
      <c r="F1" s="615"/>
      <c r="G1" s="615"/>
      <c r="H1" s="615"/>
      <c r="I1" s="615"/>
      <c r="J1" s="615"/>
      <c r="K1" s="615"/>
      <c r="L1" s="615"/>
      <c r="M1" s="615"/>
      <c r="N1" s="615"/>
      <c r="O1" s="615"/>
      <c r="P1" s="615"/>
      <c r="Q1" s="615"/>
      <c r="R1" s="615"/>
      <c r="S1" s="615"/>
    </row>
    <row r="2" spans="1:19" ht="19.5" customHeight="1">
      <c r="A2" s="676" t="s">
        <v>1</v>
      </c>
      <c r="B2" s="670" t="s">
        <v>1075</v>
      </c>
      <c r="C2" s="670" t="s">
        <v>788</v>
      </c>
      <c r="D2" s="670"/>
      <c r="E2" s="670"/>
      <c r="F2" s="670"/>
      <c r="G2" s="670"/>
      <c r="H2" s="670"/>
      <c r="I2" s="670"/>
      <c r="J2" s="670"/>
      <c r="K2" s="670" t="s">
        <v>789</v>
      </c>
      <c r="L2" s="670"/>
      <c r="M2" s="670"/>
      <c r="N2" s="670"/>
      <c r="O2" s="670" t="s">
        <v>767</v>
      </c>
      <c r="P2" s="670" t="s">
        <v>790</v>
      </c>
      <c r="Q2" s="670" t="s">
        <v>791</v>
      </c>
      <c r="R2" s="670" t="s">
        <v>792</v>
      </c>
      <c r="S2" s="672" t="s">
        <v>768</v>
      </c>
    </row>
    <row r="3" spans="1:19" ht="42" customHeight="1">
      <c r="A3" s="677"/>
      <c r="B3" s="671"/>
      <c r="C3" s="156" t="s">
        <v>793</v>
      </c>
      <c r="D3" s="156" t="s">
        <v>794</v>
      </c>
      <c r="E3" s="156" t="s">
        <v>795</v>
      </c>
      <c r="F3" s="156" t="s">
        <v>796</v>
      </c>
      <c r="G3" s="156" t="s">
        <v>797</v>
      </c>
      <c r="H3" s="156" t="s">
        <v>798</v>
      </c>
      <c r="I3" s="156" t="s">
        <v>799</v>
      </c>
      <c r="J3" s="156" t="s">
        <v>596</v>
      </c>
      <c r="K3" s="156" t="s">
        <v>800</v>
      </c>
      <c r="L3" s="156" t="s">
        <v>801</v>
      </c>
      <c r="M3" s="156" t="s">
        <v>802</v>
      </c>
      <c r="N3" s="156" t="s">
        <v>596</v>
      </c>
      <c r="O3" s="671"/>
      <c r="P3" s="671"/>
      <c r="Q3" s="671"/>
      <c r="R3" s="671"/>
      <c r="S3" s="673"/>
    </row>
    <row r="4" spans="1:19" ht="18.75" customHeight="1">
      <c r="A4" s="677"/>
      <c r="B4" s="156">
        <v>1</v>
      </c>
      <c r="C4" s="156">
        <v>2</v>
      </c>
      <c r="D4" s="156">
        <v>3</v>
      </c>
      <c r="E4" s="156">
        <v>4</v>
      </c>
      <c r="F4" s="156">
        <v>5</v>
      </c>
      <c r="G4" s="156">
        <v>6</v>
      </c>
      <c r="H4" s="156">
        <v>7</v>
      </c>
      <c r="I4" s="156">
        <v>8</v>
      </c>
      <c r="J4" s="156" t="s">
        <v>803</v>
      </c>
      <c r="K4" s="156">
        <v>10</v>
      </c>
      <c r="L4" s="156">
        <v>11</v>
      </c>
      <c r="M4" s="156">
        <v>12</v>
      </c>
      <c r="N4" s="156" t="s">
        <v>970</v>
      </c>
      <c r="O4" s="156" t="s">
        <v>804</v>
      </c>
      <c r="P4" s="156">
        <v>15</v>
      </c>
      <c r="Q4" s="156">
        <v>16</v>
      </c>
      <c r="R4" s="156">
        <v>17</v>
      </c>
      <c r="S4" s="269" t="s">
        <v>971</v>
      </c>
    </row>
    <row r="5" spans="1:19" ht="23.25" customHeight="1">
      <c r="A5" s="173">
        <v>1</v>
      </c>
      <c r="B5" s="279"/>
      <c r="C5" s="280"/>
      <c r="D5" s="280"/>
      <c r="E5" s="280"/>
      <c r="F5" s="280"/>
      <c r="G5" s="280"/>
      <c r="H5" s="280"/>
      <c r="I5" s="280"/>
      <c r="J5" s="273">
        <f>SUM(C5:I5)</f>
        <v>0</v>
      </c>
      <c r="K5" s="280"/>
      <c r="L5" s="280"/>
      <c r="M5" s="280"/>
      <c r="N5" s="273">
        <f>SUM(K5:M5)</f>
        <v>0</v>
      </c>
      <c r="O5" s="273">
        <f>J5+K5+L5</f>
        <v>0</v>
      </c>
      <c r="P5" s="270"/>
      <c r="Q5" s="270"/>
      <c r="R5" s="270"/>
      <c r="S5" s="274">
        <f>O5+P5-Q5-R5</f>
        <v>0</v>
      </c>
    </row>
    <row r="6" spans="1:19" ht="23.25" customHeight="1">
      <c r="A6" s="173">
        <v>2</v>
      </c>
      <c r="B6" s="279"/>
      <c r="C6" s="280"/>
      <c r="D6" s="280"/>
      <c r="E6" s="280"/>
      <c r="F6" s="280"/>
      <c r="G6" s="280"/>
      <c r="H6" s="280"/>
      <c r="I6" s="280"/>
      <c r="J6" s="273">
        <f t="shared" ref="J6:J13" si="0">SUM(C6:I6)</f>
        <v>0</v>
      </c>
      <c r="K6" s="280"/>
      <c r="L6" s="280"/>
      <c r="M6" s="280"/>
      <c r="N6" s="273">
        <f t="shared" ref="N6:N13" si="1">SUM(K6:M6)</f>
        <v>0</v>
      </c>
      <c r="O6" s="273">
        <f t="shared" ref="O6:O13" si="2">J6+K6+L6</f>
        <v>0</v>
      </c>
      <c r="P6" s="270"/>
      <c r="Q6" s="270"/>
      <c r="R6" s="270"/>
      <c r="S6" s="274">
        <f t="shared" ref="S6:S13" si="3">O6+P6-Q6-R6</f>
        <v>0</v>
      </c>
    </row>
    <row r="7" spans="1:19" ht="23.25" customHeight="1">
      <c r="A7" s="173">
        <v>3</v>
      </c>
      <c r="B7" s="279"/>
      <c r="C7" s="280"/>
      <c r="D7" s="280"/>
      <c r="E7" s="280"/>
      <c r="F7" s="280"/>
      <c r="G7" s="280"/>
      <c r="H7" s="280"/>
      <c r="I7" s="280"/>
      <c r="J7" s="273">
        <f t="shared" si="0"/>
        <v>0</v>
      </c>
      <c r="K7" s="280"/>
      <c r="L7" s="280"/>
      <c r="M7" s="280"/>
      <c r="N7" s="273">
        <f t="shared" si="1"/>
        <v>0</v>
      </c>
      <c r="O7" s="273">
        <f t="shared" si="2"/>
        <v>0</v>
      </c>
      <c r="P7" s="270"/>
      <c r="Q7" s="270"/>
      <c r="R7" s="270"/>
      <c r="S7" s="274">
        <f t="shared" si="3"/>
        <v>0</v>
      </c>
    </row>
    <row r="8" spans="1:19" ht="23.25" customHeight="1">
      <c r="A8" s="173">
        <v>4</v>
      </c>
      <c r="B8" s="279"/>
      <c r="C8" s="280"/>
      <c r="D8" s="280"/>
      <c r="E8" s="280"/>
      <c r="F8" s="280"/>
      <c r="G8" s="280"/>
      <c r="H8" s="280"/>
      <c r="I8" s="280"/>
      <c r="J8" s="273">
        <f t="shared" si="0"/>
        <v>0</v>
      </c>
      <c r="K8" s="280"/>
      <c r="L8" s="280"/>
      <c r="M8" s="280"/>
      <c r="N8" s="273">
        <f t="shared" si="1"/>
        <v>0</v>
      </c>
      <c r="O8" s="273">
        <f t="shared" si="2"/>
        <v>0</v>
      </c>
      <c r="P8" s="270"/>
      <c r="Q8" s="270"/>
      <c r="R8" s="270"/>
      <c r="S8" s="274">
        <f t="shared" si="3"/>
        <v>0</v>
      </c>
    </row>
    <row r="9" spans="1:19" ht="23.25" customHeight="1">
      <c r="A9" s="173">
        <v>5</v>
      </c>
      <c r="B9" s="279"/>
      <c r="C9" s="280"/>
      <c r="D9" s="280"/>
      <c r="E9" s="280"/>
      <c r="F9" s="280"/>
      <c r="G9" s="280"/>
      <c r="H9" s="280"/>
      <c r="I9" s="280"/>
      <c r="J9" s="273">
        <f t="shared" si="0"/>
        <v>0</v>
      </c>
      <c r="K9" s="280"/>
      <c r="L9" s="280"/>
      <c r="M9" s="280"/>
      <c r="N9" s="273">
        <f t="shared" si="1"/>
        <v>0</v>
      </c>
      <c r="O9" s="273">
        <f t="shared" si="2"/>
        <v>0</v>
      </c>
      <c r="P9" s="270"/>
      <c r="Q9" s="270"/>
      <c r="R9" s="270"/>
      <c r="S9" s="274">
        <f t="shared" si="3"/>
        <v>0</v>
      </c>
    </row>
    <row r="10" spans="1:19" ht="23.25" customHeight="1">
      <c r="A10" s="173">
        <v>6</v>
      </c>
      <c r="B10" s="279"/>
      <c r="C10" s="280"/>
      <c r="D10" s="280"/>
      <c r="E10" s="280"/>
      <c r="F10" s="280"/>
      <c r="G10" s="280"/>
      <c r="H10" s="280"/>
      <c r="I10" s="280"/>
      <c r="J10" s="273">
        <f t="shared" si="0"/>
        <v>0</v>
      </c>
      <c r="K10" s="280"/>
      <c r="L10" s="280"/>
      <c r="M10" s="280"/>
      <c r="N10" s="273">
        <f t="shared" si="1"/>
        <v>0</v>
      </c>
      <c r="O10" s="273">
        <f t="shared" si="2"/>
        <v>0</v>
      </c>
      <c r="P10" s="270"/>
      <c r="Q10" s="270"/>
      <c r="R10" s="270"/>
      <c r="S10" s="274">
        <f t="shared" si="3"/>
        <v>0</v>
      </c>
    </row>
    <row r="11" spans="1:19" ht="23.25" customHeight="1">
      <c r="A11" s="173">
        <v>7</v>
      </c>
      <c r="B11" s="279"/>
      <c r="C11" s="280"/>
      <c r="D11" s="280"/>
      <c r="E11" s="280"/>
      <c r="F11" s="280"/>
      <c r="G11" s="280"/>
      <c r="H11" s="280"/>
      <c r="I11" s="280"/>
      <c r="J11" s="273">
        <f t="shared" si="0"/>
        <v>0</v>
      </c>
      <c r="K11" s="280"/>
      <c r="L11" s="280"/>
      <c r="M11" s="280"/>
      <c r="N11" s="273">
        <f t="shared" si="1"/>
        <v>0</v>
      </c>
      <c r="O11" s="273">
        <f t="shared" si="2"/>
        <v>0</v>
      </c>
      <c r="P11" s="270"/>
      <c r="Q11" s="270"/>
      <c r="R11" s="270"/>
      <c r="S11" s="274">
        <f t="shared" si="3"/>
        <v>0</v>
      </c>
    </row>
    <row r="12" spans="1:19" ht="23.25" customHeight="1">
      <c r="A12" s="173">
        <v>8</v>
      </c>
      <c r="B12" s="279"/>
      <c r="C12" s="280"/>
      <c r="D12" s="280"/>
      <c r="E12" s="280"/>
      <c r="F12" s="280"/>
      <c r="G12" s="280"/>
      <c r="H12" s="280"/>
      <c r="I12" s="280"/>
      <c r="J12" s="273">
        <f t="shared" si="0"/>
        <v>0</v>
      </c>
      <c r="K12" s="280"/>
      <c r="L12" s="280"/>
      <c r="M12" s="280"/>
      <c r="N12" s="273">
        <f t="shared" si="1"/>
        <v>0</v>
      </c>
      <c r="O12" s="273">
        <f t="shared" si="2"/>
        <v>0</v>
      </c>
      <c r="P12" s="270"/>
      <c r="Q12" s="270"/>
      <c r="R12" s="270"/>
      <c r="S12" s="274">
        <f t="shared" si="3"/>
        <v>0</v>
      </c>
    </row>
    <row r="13" spans="1:19" ht="23.25" customHeight="1">
      <c r="A13" s="173">
        <v>9</v>
      </c>
      <c r="B13" s="279"/>
      <c r="C13" s="280"/>
      <c r="D13" s="280"/>
      <c r="E13" s="280"/>
      <c r="F13" s="280"/>
      <c r="G13" s="280"/>
      <c r="H13" s="280"/>
      <c r="I13" s="280"/>
      <c r="J13" s="273">
        <f t="shared" si="0"/>
        <v>0</v>
      </c>
      <c r="K13" s="280"/>
      <c r="L13" s="280"/>
      <c r="M13" s="280"/>
      <c r="N13" s="273">
        <f t="shared" si="1"/>
        <v>0</v>
      </c>
      <c r="O13" s="273">
        <f t="shared" si="2"/>
        <v>0</v>
      </c>
      <c r="P13" s="270"/>
      <c r="Q13" s="270"/>
      <c r="R13" s="270"/>
      <c r="S13" s="274">
        <f t="shared" si="3"/>
        <v>0</v>
      </c>
    </row>
    <row r="14" spans="1:19" ht="23.25" customHeight="1" thickBot="1">
      <c r="A14" s="176">
        <v>10</v>
      </c>
      <c r="B14" s="271" t="s">
        <v>464</v>
      </c>
      <c r="C14" s="275">
        <f>SUM(C5:C13)</f>
        <v>0</v>
      </c>
      <c r="D14" s="275">
        <f t="shared" ref="D14:R14" si="4">SUM(D5:D13)</f>
        <v>0</v>
      </c>
      <c r="E14" s="275">
        <f t="shared" si="4"/>
        <v>0</v>
      </c>
      <c r="F14" s="275">
        <f t="shared" si="4"/>
        <v>0</v>
      </c>
      <c r="G14" s="275">
        <f t="shared" si="4"/>
        <v>0</v>
      </c>
      <c r="H14" s="275">
        <f t="shared" si="4"/>
        <v>0</v>
      </c>
      <c r="I14" s="275">
        <f t="shared" si="4"/>
        <v>0</v>
      </c>
      <c r="J14" s="275">
        <f t="shared" si="4"/>
        <v>0</v>
      </c>
      <c r="K14" s="275">
        <f t="shared" si="4"/>
        <v>0</v>
      </c>
      <c r="L14" s="275">
        <f t="shared" si="4"/>
        <v>0</v>
      </c>
      <c r="M14" s="275">
        <f t="shared" si="4"/>
        <v>0</v>
      </c>
      <c r="N14" s="275">
        <f t="shared" si="4"/>
        <v>0</v>
      </c>
      <c r="O14" s="275">
        <f t="shared" si="4"/>
        <v>0</v>
      </c>
      <c r="P14" s="275">
        <f t="shared" si="4"/>
        <v>0</v>
      </c>
      <c r="Q14" s="275">
        <f t="shared" si="4"/>
        <v>0</v>
      </c>
      <c r="R14" s="275">
        <f t="shared" si="4"/>
        <v>0</v>
      </c>
      <c r="S14" s="281">
        <f>SUM(S5:S13)</f>
        <v>0</v>
      </c>
    </row>
  </sheetData>
  <sheetProtection password="CF88" sheet="1" objects="1" scenarios="1"/>
  <mergeCells count="10">
    <mergeCell ref="P2:P3"/>
    <mergeCell ref="A1:S1"/>
    <mergeCell ref="Q2:Q3"/>
    <mergeCell ref="R2:R3"/>
    <mergeCell ref="S2:S3"/>
    <mergeCell ref="A2:A4"/>
    <mergeCell ref="B2:B3"/>
    <mergeCell ref="C2:J2"/>
    <mergeCell ref="K2:N2"/>
    <mergeCell ref="O2:O3"/>
  </mergeCells>
  <phoneticPr fontId="1" type="noConversion"/>
  <pageMargins left="0.70866141732283472" right="0.70866141732283472" top="0.74803149606299213" bottom="0.74803149606299213" header="0.31496062992125984" footer="0.31496062992125984"/>
  <pageSetup paperSize="9" orientation="landscape" verticalDpi="0" r:id="rId1"/>
  <drawing r:id="rId2"/>
</worksheet>
</file>

<file path=xl/worksheets/sheet41.xml><?xml version="1.0" encoding="utf-8"?>
<worksheet xmlns="http://schemas.openxmlformats.org/spreadsheetml/2006/main" xmlns:r="http://schemas.openxmlformats.org/officeDocument/2006/relationships">
  <sheetPr codeName="Sheet33"/>
  <dimension ref="A1:T15"/>
  <sheetViews>
    <sheetView workbookViewId="0">
      <pane xSplit="1" ySplit="5" topLeftCell="B6" activePane="bottomRight" state="frozen"/>
      <selection pane="topRight" activeCell="B1" sqref="B1"/>
      <selection pane="bottomLeft" activeCell="A6" sqref="A6"/>
      <selection pane="bottomRight" activeCell="K11" sqref="K11"/>
    </sheetView>
  </sheetViews>
  <sheetFormatPr defaultRowHeight="13.5"/>
  <cols>
    <col min="1" max="1" width="5.5" style="6" customWidth="1"/>
    <col min="2" max="11" width="9" style="6"/>
    <col min="12" max="12" width="11" style="6" customWidth="1"/>
    <col min="13" max="19" width="9" style="6"/>
    <col min="20" max="20" width="12.125" style="6" customWidth="1"/>
    <col min="21" max="16384" width="9" style="6"/>
  </cols>
  <sheetData>
    <row r="1" spans="1:20" ht="26.25" customHeight="1" thickBot="1">
      <c r="A1" s="615" t="s">
        <v>972</v>
      </c>
      <c r="B1" s="615"/>
      <c r="C1" s="615"/>
      <c r="D1" s="615"/>
      <c r="E1" s="615"/>
      <c r="F1" s="615"/>
      <c r="G1" s="615"/>
      <c r="H1" s="615"/>
      <c r="I1" s="615"/>
      <c r="J1" s="615"/>
      <c r="K1" s="615"/>
      <c r="L1" s="615"/>
      <c r="M1" s="615"/>
      <c r="N1" s="615"/>
      <c r="O1" s="615"/>
      <c r="P1" s="615"/>
      <c r="Q1" s="615"/>
      <c r="R1" s="615"/>
      <c r="S1" s="615"/>
      <c r="T1" s="615"/>
    </row>
    <row r="2" spans="1:20" ht="21.75" customHeight="1">
      <c r="A2" s="676" t="s">
        <v>1</v>
      </c>
      <c r="B2" s="674" t="s">
        <v>973</v>
      </c>
      <c r="C2" s="670" t="s">
        <v>807</v>
      </c>
      <c r="D2" s="670"/>
      <c r="E2" s="670"/>
      <c r="F2" s="670"/>
      <c r="G2" s="670" t="s">
        <v>808</v>
      </c>
      <c r="H2" s="670"/>
      <c r="I2" s="670"/>
      <c r="J2" s="670"/>
      <c r="K2" s="670"/>
      <c r="L2" s="670"/>
      <c r="M2" s="670"/>
      <c r="N2" s="670"/>
      <c r="O2" s="670"/>
      <c r="P2" s="670"/>
      <c r="Q2" s="670"/>
      <c r="R2" s="670"/>
      <c r="S2" s="670"/>
      <c r="T2" s="672"/>
    </row>
    <row r="3" spans="1:20" ht="37.15" customHeight="1">
      <c r="A3" s="677"/>
      <c r="B3" s="678"/>
      <c r="C3" s="671" t="s">
        <v>809</v>
      </c>
      <c r="D3" s="671" t="s">
        <v>810</v>
      </c>
      <c r="E3" s="671" t="s">
        <v>811</v>
      </c>
      <c r="F3" s="671" t="s">
        <v>812</v>
      </c>
      <c r="G3" s="671" t="s">
        <v>813</v>
      </c>
      <c r="H3" s="671"/>
      <c r="I3" s="671"/>
      <c r="J3" s="671"/>
      <c r="K3" s="671"/>
      <c r="L3" s="671"/>
      <c r="M3" s="671" t="s">
        <v>814</v>
      </c>
      <c r="N3" s="671" t="s">
        <v>815</v>
      </c>
      <c r="O3" s="671" t="s">
        <v>816</v>
      </c>
      <c r="P3" s="671"/>
      <c r="Q3" s="671"/>
      <c r="R3" s="671"/>
      <c r="S3" s="671"/>
      <c r="T3" s="673"/>
    </row>
    <row r="4" spans="1:20" ht="22.5" customHeight="1">
      <c r="A4" s="677"/>
      <c r="B4" s="675"/>
      <c r="C4" s="671"/>
      <c r="D4" s="671"/>
      <c r="E4" s="671"/>
      <c r="F4" s="671"/>
      <c r="G4" s="156" t="s">
        <v>817</v>
      </c>
      <c r="H4" s="156" t="s">
        <v>818</v>
      </c>
      <c r="I4" s="156" t="s">
        <v>819</v>
      </c>
      <c r="J4" s="156" t="s">
        <v>820</v>
      </c>
      <c r="K4" s="156" t="s">
        <v>821</v>
      </c>
      <c r="L4" s="156" t="s">
        <v>596</v>
      </c>
      <c r="M4" s="671"/>
      <c r="N4" s="671"/>
      <c r="O4" s="156" t="s">
        <v>818</v>
      </c>
      <c r="P4" s="156" t="s">
        <v>819</v>
      </c>
      <c r="Q4" s="156" t="s">
        <v>820</v>
      </c>
      <c r="R4" s="156" t="s">
        <v>821</v>
      </c>
      <c r="S4" s="156" t="s">
        <v>196</v>
      </c>
      <c r="T4" s="269" t="s">
        <v>596</v>
      </c>
    </row>
    <row r="5" spans="1:20">
      <c r="A5" s="677"/>
      <c r="B5" s="156">
        <v>1</v>
      </c>
      <c r="C5" s="156">
        <v>2</v>
      </c>
      <c r="D5" s="156">
        <v>3</v>
      </c>
      <c r="E5" s="156">
        <v>4</v>
      </c>
      <c r="F5" s="156" t="s">
        <v>822</v>
      </c>
      <c r="G5" s="156">
        <v>6</v>
      </c>
      <c r="H5" s="156">
        <v>7</v>
      </c>
      <c r="I5" s="156">
        <v>8</v>
      </c>
      <c r="J5" s="156">
        <v>9</v>
      </c>
      <c r="K5" s="156">
        <v>10</v>
      </c>
      <c r="L5" s="156" t="s">
        <v>823</v>
      </c>
      <c r="M5" s="156">
        <v>12</v>
      </c>
      <c r="N5" s="156">
        <v>13</v>
      </c>
      <c r="O5" s="156">
        <v>14</v>
      </c>
      <c r="P5" s="156">
        <v>15</v>
      </c>
      <c r="Q5" s="156">
        <v>16</v>
      </c>
      <c r="R5" s="156">
        <v>17</v>
      </c>
      <c r="S5" s="156">
        <v>18</v>
      </c>
      <c r="T5" s="269" t="s">
        <v>824</v>
      </c>
    </row>
    <row r="6" spans="1:20" ht="20.25" customHeight="1">
      <c r="A6" s="173">
        <v>1</v>
      </c>
      <c r="B6" s="270"/>
      <c r="C6" s="270"/>
      <c r="D6" s="270"/>
      <c r="E6" s="270"/>
      <c r="F6" s="273">
        <f>C6+D6-E6</f>
        <v>0</v>
      </c>
      <c r="G6" s="270"/>
      <c r="H6" s="270"/>
      <c r="I6" s="270"/>
      <c r="J6" s="270"/>
      <c r="K6" s="270"/>
      <c r="L6" s="273">
        <f>SUM(G6:K6)</f>
        <v>0</v>
      </c>
      <c r="M6" s="270"/>
      <c r="N6" s="270"/>
      <c r="O6" s="270"/>
      <c r="P6" s="270"/>
      <c r="Q6" s="270"/>
      <c r="R6" s="270"/>
      <c r="S6" s="270"/>
      <c r="T6" s="282">
        <f>SUM(O6:S6)</f>
        <v>0</v>
      </c>
    </row>
    <row r="7" spans="1:20" ht="20.25" customHeight="1">
      <c r="A7" s="173">
        <v>2</v>
      </c>
      <c r="B7" s="270"/>
      <c r="C7" s="270"/>
      <c r="D7" s="270"/>
      <c r="E7" s="270"/>
      <c r="F7" s="273">
        <f t="shared" ref="F7:F14" si="0">C7+D7-E7</f>
        <v>0</v>
      </c>
      <c r="G7" s="270"/>
      <c r="H7" s="270"/>
      <c r="I7" s="270"/>
      <c r="J7" s="270"/>
      <c r="K7" s="270"/>
      <c r="L7" s="273">
        <f t="shared" ref="L7:L14" si="1">SUM(G7:K7)</f>
        <v>0</v>
      </c>
      <c r="M7" s="270"/>
      <c r="N7" s="270"/>
      <c r="O7" s="270"/>
      <c r="P7" s="270"/>
      <c r="Q7" s="270"/>
      <c r="R7" s="270"/>
      <c r="S7" s="270"/>
      <c r="T7" s="282">
        <f t="shared" ref="T7:T14" si="2">SUM(O7:S7)</f>
        <v>0</v>
      </c>
    </row>
    <row r="8" spans="1:20" ht="20.25" customHeight="1">
      <c r="A8" s="173">
        <v>3</v>
      </c>
      <c r="B8" s="270"/>
      <c r="C8" s="270"/>
      <c r="D8" s="270"/>
      <c r="E8" s="270"/>
      <c r="F8" s="273">
        <f t="shared" si="0"/>
        <v>0</v>
      </c>
      <c r="G8" s="270"/>
      <c r="H8" s="270"/>
      <c r="I8" s="270"/>
      <c r="J8" s="270"/>
      <c r="K8" s="270"/>
      <c r="L8" s="273">
        <f t="shared" si="1"/>
        <v>0</v>
      </c>
      <c r="M8" s="270"/>
      <c r="N8" s="270"/>
      <c r="O8" s="270"/>
      <c r="P8" s="270"/>
      <c r="Q8" s="270"/>
      <c r="R8" s="270"/>
      <c r="S8" s="270"/>
      <c r="T8" s="282">
        <f t="shared" si="2"/>
        <v>0</v>
      </c>
    </row>
    <row r="9" spans="1:20" ht="20.25" customHeight="1">
      <c r="A9" s="173">
        <v>4</v>
      </c>
      <c r="B9" s="270"/>
      <c r="C9" s="270"/>
      <c r="D9" s="270"/>
      <c r="E9" s="270"/>
      <c r="F9" s="273">
        <f t="shared" si="0"/>
        <v>0</v>
      </c>
      <c r="G9" s="270"/>
      <c r="H9" s="270"/>
      <c r="I9" s="270"/>
      <c r="J9" s="270"/>
      <c r="K9" s="270"/>
      <c r="L9" s="273">
        <f t="shared" si="1"/>
        <v>0</v>
      </c>
      <c r="M9" s="270"/>
      <c r="N9" s="270"/>
      <c r="O9" s="270"/>
      <c r="P9" s="270"/>
      <c r="Q9" s="270"/>
      <c r="R9" s="270"/>
      <c r="S9" s="270"/>
      <c r="T9" s="282">
        <f t="shared" si="2"/>
        <v>0</v>
      </c>
    </row>
    <row r="10" spans="1:20" ht="20.25" customHeight="1">
      <c r="A10" s="173">
        <v>5</v>
      </c>
      <c r="B10" s="270"/>
      <c r="C10" s="270"/>
      <c r="D10" s="270"/>
      <c r="E10" s="270"/>
      <c r="F10" s="273">
        <f t="shared" si="0"/>
        <v>0</v>
      </c>
      <c r="G10" s="270"/>
      <c r="H10" s="270"/>
      <c r="I10" s="270"/>
      <c r="J10" s="270"/>
      <c r="K10" s="270"/>
      <c r="L10" s="273">
        <f t="shared" si="1"/>
        <v>0</v>
      </c>
      <c r="M10" s="270"/>
      <c r="N10" s="270"/>
      <c r="O10" s="270"/>
      <c r="P10" s="270"/>
      <c r="Q10" s="270"/>
      <c r="R10" s="270"/>
      <c r="S10" s="270"/>
      <c r="T10" s="282">
        <f t="shared" si="2"/>
        <v>0</v>
      </c>
    </row>
    <row r="11" spans="1:20" ht="20.25" customHeight="1">
      <c r="A11" s="173">
        <v>6</v>
      </c>
      <c r="B11" s="270"/>
      <c r="C11" s="270"/>
      <c r="D11" s="270"/>
      <c r="E11" s="270"/>
      <c r="F11" s="273">
        <f t="shared" si="0"/>
        <v>0</v>
      </c>
      <c r="G11" s="270"/>
      <c r="H11" s="270"/>
      <c r="I11" s="270"/>
      <c r="J11" s="270"/>
      <c r="K11" s="270"/>
      <c r="L11" s="273">
        <f t="shared" si="1"/>
        <v>0</v>
      </c>
      <c r="M11" s="270"/>
      <c r="N11" s="270"/>
      <c r="O11" s="270"/>
      <c r="P11" s="270"/>
      <c r="Q11" s="270"/>
      <c r="R11" s="270"/>
      <c r="S11" s="270"/>
      <c r="T11" s="282">
        <f t="shared" si="2"/>
        <v>0</v>
      </c>
    </row>
    <row r="12" spans="1:20" ht="20.25" customHeight="1">
      <c r="A12" s="173">
        <v>7</v>
      </c>
      <c r="B12" s="270"/>
      <c r="C12" s="270"/>
      <c r="D12" s="270"/>
      <c r="E12" s="270"/>
      <c r="F12" s="273">
        <f t="shared" si="0"/>
        <v>0</v>
      </c>
      <c r="G12" s="270"/>
      <c r="H12" s="270"/>
      <c r="I12" s="270"/>
      <c r="J12" s="270"/>
      <c r="K12" s="270"/>
      <c r="L12" s="273">
        <f t="shared" si="1"/>
        <v>0</v>
      </c>
      <c r="M12" s="270"/>
      <c r="N12" s="270"/>
      <c r="O12" s="270"/>
      <c r="P12" s="270"/>
      <c r="Q12" s="270"/>
      <c r="R12" s="270"/>
      <c r="S12" s="270"/>
      <c r="T12" s="282">
        <f t="shared" si="2"/>
        <v>0</v>
      </c>
    </row>
    <row r="13" spans="1:20" ht="20.25" customHeight="1">
      <c r="A13" s="173">
        <v>8</v>
      </c>
      <c r="B13" s="270"/>
      <c r="C13" s="270"/>
      <c r="D13" s="270"/>
      <c r="E13" s="270"/>
      <c r="F13" s="273">
        <f t="shared" si="0"/>
        <v>0</v>
      </c>
      <c r="G13" s="270"/>
      <c r="H13" s="270"/>
      <c r="I13" s="270"/>
      <c r="J13" s="270"/>
      <c r="K13" s="270"/>
      <c r="L13" s="273">
        <f t="shared" si="1"/>
        <v>0</v>
      </c>
      <c r="M13" s="270"/>
      <c r="N13" s="270"/>
      <c r="O13" s="270"/>
      <c r="P13" s="270"/>
      <c r="Q13" s="270"/>
      <c r="R13" s="270"/>
      <c r="S13" s="270"/>
      <c r="T13" s="282">
        <f t="shared" si="2"/>
        <v>0</v>
      </c>
    </row>
    <row r="14" spans="1:20" ht="20.25" customHeight="1">
      <c r="A14" s="173">
        <v>9</v>
      </c>
      <c r="B14" s="270"/>
      <c r="C14" s="270"/>
      <c r="D14" s="270"/>
      <c r="E14" s="270"/>
      <c r="F14" s="273">
        <f t="shared" si="0"/>
        <v>0</v>
      </c>
      <c r="G14" s="270"/>
      <c r="H14" s="270"/>
      <c r="I14" s="270"/>
      <c r="J14" s="270"/>
      <c r="K14" s="270"/>
      <c r="L14" s="273">
        <f t="shared" si="1"/>
        <v>0</v>
      </c>
      <c r="M14" s="270"/>
      <c r="N14" s="270"/>
      <c r="O14" s="270"/>
      <c r="P14" s="270"/>
      <c r="Q14" s="270"/>
      <c r="R14" s="270"/>
      <c r="S14" s="270"/>
      <c r="T14" s="282">
        <f t="shared" si="2"/>
        <v>0</v>
      </c>
    </row>
    <row r="15" spans="1:20" ht="20.25" customHeight="1" thickBot="1">
      <c r="A15" s="176">
        <v>10</v>
      </c>
      <c r="B15" s="271" t="s">
        <v>464</v>
      </c>
      <c r="C15" s="272"/>
      <c r="D15" s="272"/>
      <c r="E15" s="272"/>
      <c r="F15" s="277">
        <f>SUM(F6:F14)</f>
        <v>0</v>
      </c>
      <c r="G15" s="272"/>
      <c r="H15" s="272"/>
      <c r="I15" s="272"/>
      <c r="J15" s="272"/>
      <c r="K15" s="272"/>
      <c r="L15" s="275">
        <f>SUM(L6:L14)</f>
        <v>0</v>
      </c>
      <c r="M15" s="272"/>
      <c r="N15" s="272"/>
      <c r="O15" s="272"/>
      <c r="P15" s="272"/>
      <c r="Q15" s="272"/>
      <c r="R15" s="272"/>
      <c r="S15" s="272"/>
      <c r="T15" s="281">
        <f>SUM(T6:T14)</f>
        <v>0</v>
      </c>
    </row>
  </sheetData>
  <sheetProtection password="CF88" sheet="1" objects="1" scenarios="1"/>
  <mergeCells count="13">
    <mergeCell ref="O3:T3"/>
    <mergeCell ref="A1:T1"/>
    <mergeCell ref="A2:A5"/>
    <mergeCell ref="C2:F2"/>
    <mergeCell ref="C3:C4"/>
    <mergeCell ref="D3:D4"/>
    <mergeCell ref="E3:E4"/>
    <mergeCell ref="F3:F4"/>
    <mergeCell ref="G3:L3"/>
    <mergeCell ref="M3:M4"/>
    <mergeCell ref="N3:N4"/>
    <mergeCell ref="G2:T2"/>
    <mergeCell ref="B2:B4"/>
  </mergeCells>
  <phoneticPr fontId="1" type="noConversion"/>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sheetPr codeName="Sheet34"/>
  <dimension ref="A1:T14"/>
  <sheetViews>
    <sheetView zoomScale="115" zoomScaleNormal="115" workbookViewId="0">
      <pane xSplit="1" ySplit="4" topLeftCell="B5" activePane="bottomRight" state="frozen"/>
      <selection pane="topRight" activeCell="B1" sqref="B1"/>
      <selection pane="bottomLeft" activeCell="A5" sqref="A5"/>
      <selection pane="bottomRight" activeCell="L11" sqref="L11"/>
    </sheetView>
  </sheetViews>
  <sheetFormatPr defaultRowHeight="13.5"/>
  <cols>
    <col min="1" max="1" width="5.5" style="6" customWidth="1"/>
    <col min="2" max="13" width="9" style="6"/>
    <col min="14" max="14" width="11.25" style="6" customWidth="1"/>
    <col min="15" max="19" width="9" style="6"/>
    <col min="20" max="20" width="12" style="6" customWidth="1"/>
    <col min="21" max="16384" width="9" style="6"/>
  </cols>
  <sheetData>
    <row r="1" spans="1:20" ht="29.25" customHeight="1" thickBot="1">
      <c r="A1" s="615" t="s">
        <v>974</v>
      </c>
      <c r="B1" s="615"/>
      <c r="C1" s="615"/>
      <c r="D1" s="615"/>
      <c r="E1" s="615"/>
      <c r="F1" s="615"/>
      <c r="G1" s="615"/>
      <c r="H1" s="615"/>
      <c r="I1" s="615"/>
      <c r="J1" s="615"/>
      <c r="K1" s="615"/>
      <c r="L1" s="615"/>
      <c r="M1" s="615"/>
      <c r="N1" s="615"/>
      <c r="O1" s="615"/>
      <c r="P1" s="615"/>
      <c r="Q1" s="615"/>
      <c r="R1" s="615"/>
      <c r="S1" s="615"/>
      <c r="T1" s="615"/>
    </row>
    <row r="2" spans="1:20" ht="23.25" customHeight="1">
      <c r="A2" s="627" t="s">
        <v>1</v>
      </c>
      <c r="B2" s="617" t="s">
        <v>827</v>
      </c>
      <c r="C2" s="617" t="s">
        <v>828</v>
      </c>
      <c r="D2" s="617"/>
      <c r="E2" s="617"/>
      <c r="F2" s="617"/>
      <c r="G2" s="617"/>
      <c r="H2" s="617"/>
      <c r="I2" s="617" t="s">
        <v>829</v>
      </c>
      <c r="J2" s="617"/>
      <c r="K2" s="617"/>
      <c r="L2" s="617"/>
      <c r="M2" s="617"/>
      <c r="N2" s="617"/>
      <c r="O2" s="617" t="s">
        <v>830</v>
      </c>
      <c r="P2" s="617"/>
      <c r="Q2" s="617"/>
      <c r="R2" s="617"/>
      <c r="S2" s="617"/>
      <c r="T2" s="679"/>
    </row>
    <row r="3" spans="1:20" ht="21.75" customHeight="1">
      <c r="A3" s="628"/>
      <c r="B3" s="618"/>
      <c r="C3" s="108" t="s">
        <v>817</v>
      </c>
      <c r="D3" s="108" t="s">
        <v>818</v>
      </c>
      <c r="E3" s="108" t="s">
        <v>819</v>
      </c>
      <c r="F3" s="108" t="s">
        <v>820</v>
      </c>
      <c r="G3" s="108" t="s">
        <v>821</v>
      </c>
      <c r="H3" s="108" t="s">
        <v>596</v>
      </c>
      <c r="I3" s="108" t="s">
        <v>817</v>
      </c>
      <c r="J3" s="108" t="s">
        <v>818</v>
      </c>
      <c r="K3" s="108" t="s">
        <v>819</v>
      </c>
      <c r="L3" s="108" t="s">
        <v>820</v>
      </c>
      <c r="M3" s="108" t="s">
        <v>821</v>
      </c>
      <c r="N3" s="108" t="s">
        <v>596</v>
      </c>
      <c r="O3" s="108" t="s">
        <v>818</v>
      </c>
      <c r="P3" s="108" t="s">
        <v>819</v>
      </c>
      <c r="Q3" s="108" t="s">
        <v>820</v>
      </c>
      <c r="R3" s="108" t="s">
        <v>821</v>
      </c>
      <c r="S3" s="108" t="s">
        <v>196</v>
      </c>
      <c r="T3" s="109" t="s">
        <v>596</v>
      </c>
    </row>
    <row r="4" spans="1:20" ht="17.25" customHeight="1">
      <c r="A4" s="628"/>
      <c r="B4" s="108">
        <v>1</v>
      </c>
      <c r="C4" s="108">
        <v>2</v>
      </c>
      <c r="D4" s="108">
        <v>3</v>
      </c>
      <c r="E4" s="108">
        <v>4</v>
      </c>
      <c r="F4" s="108">
        <v>5</v>
      </c>
      <c r="G4" s="108">
        <v>6</v>
      </c>
      <c r="H4" s="108" t="s">
        <v>975</v>
      </c>
      <c r="I4" s="108">
        <v>8</v>
      </c>
      <c r="J4" s="108">
        <v>9</v>
      </c>
      <c r="K4" s="108">
        <v>10</v>
      </c>
      <c r="L4" s="108">
        <v>11</v>
      </c>
      <c r="M4" s="108">
        <v>12</v>
      </c>
      <c r="N4" s="108" t="s">
        <v>976</v>
      </c>
      <c r="O4" s="108" t="s">
        <v>977</v>
      </c>
      <c r="P4" s="108" t="s">
        <v>978</v>
      </c>
      <c r="Q4" s="108" t="s">
        <v>979</v>
      </c>
      <c r="R4" s="108" t="s">
        <v>980</v>
      </c>
      <c r="S4" s="108">
        <v>18</v>
      </c>
      <c r="T4" s="109" t="s">
        <v>981</v>
      </c>
    </row>
    <row r="5" spans="1:20" ht="18.75" customHeight="1">
      <c r="A5" s="131">
        <v>1</v>
      </c>
      <c r="B5" s="82"/>
      <c r="C5" s="82"/>
      <c r="D5" s="82"/>
      <c r="E5" s="82"/>
      <c r="F5" s="82"/>
      <c r="G5" s="82"/>
      <c r="H5" s="283">
        <f>SUM(C5:G5)</f>
        <v>0</v>
      </c>
      <c r="I5" s="82"/>
      <c r="J5" s="82"/>
      <c r="K5" s="82"/>
      <c r="L5" s="82"/>
      <c r="M5" s="82"/>
      <c r="N5" s="283">
        <f>SUM(I5:M5)</f>
        <v>0</v>
      </c>
      <c r="O5" s="283">
        <f>D5-J5</f>
        <v>0</v>
      </c>
      <c r="P5" s="283">
        <f>E5-K5</f>
        <v>0</v>
      </c>
      <c r="Q5" s="283">
        <f>F5-L5</f>
        <v>0</v>
      </c>
      <c r="R5" s="283">
        <f>G5-M5</f>
        <v>0</v>
      </c>
      <c r="S5" s="82"/>
      <c r="T5" s="286">
        <f>SUM(O5:S5)</f>
        <v>0</v>
      </c>
    </row>
    <row r="6" spans="1:20" ht="18.75" customHeight="1">
      <c r="A6" s="131">
        <v>2</v>
      </c>
      <c r="B6" s="82"/>
      <c r="C6" s="82"/>
      <c r="D6" s="82"/>
      <c r="E6" s="82"/>
      <c r="F6" s="82"/>
      <c r="G6" s="82"/>
      <c r="H6" s="283">
        <f t="shared" ref="H6:H13" si="0">SUM(C6:G6)</f>
        <v>0</v>
      </c>
      <c r="I6" s="82"/>
      <c r="J6" s="82"/>
      <c r="K6" s="82"/>
      <c r="L6" s="82"/>
      <c r="M6" s="82"/>
      <c r="N6" s="283">
        <f t="shared" ref="N6:N13" si="1">SUM(I6:M6)</f>
        <v>0</v>
      </c>
      <c r="O6" s="283">
        <f t="shared" ref="O6:O13" si="2">D6-J6</f>
        <v>0</v>
      </c>
      <c r="P6" s="283">
        <f t="shared" ref="P6:P13" si="3">E6-K6</f>
        <v>0</v>
      </c>
      <c r="Q6" s="283">
        <f t="shared" ref="Q6:Q13" si="4">F6-L6</f>
        <v>0</v>
      </c>
      <c r="R6" s="283">
        <f t="shared" ref="R6:R13" si="5">G6-M6</f>
        <v>0</v>
      </c>
      <c r="S6" s="82"/>
      <c r="T6" s="286">
        <f t="shared" ref="T6:T13" si="6">SUM(O6:S6)</f>
        <v>0</v>
      </c>
    </row>
    <row r="7" spans="1:20" ht="18.75" customHeight="1">
      <c r="A7" s="131">
        <v>3</v>
      </c>
      <c r="B7" s="82"/>
      <c r="C7" s="82"/>
      <c r="D7" s="82"/>
      <c r="E7" s="82"/>
      <c r="F7" s="82"/>
      <c r="G7" s="82"/>
      <c r="H7" s="283">
        <f t="shared" si="0"/>
        <v>0</v>
      </c>
      <c r="I7" s="82"/>
      <c r="J7" s="82"/>
      <c r="K7" s="82"/>
      <c r="L7" s="82"/>
      <c r="M7" s="82"/>
      <c r="N7" s="283">
        <f t="shared" si="1"/>
        <v>0</v>
      </c>
      <c r="O7" s="283">
        <f t="shared" si="2"/>
        <v>0</v>
      </c>
      <c r="P7" s="283">
        <f t="shared" si="3"/>
        <v>0</v>
      </c>
      <c r="Q7" s="283">
        <f t="shared" si="4"/>
        <v>0</v>
      </c>
      <c r="R7" s="283">
        <f t="shared" si="5"/>
        <v>0</v>
      </c>
      <c r="S7" s="82"/>
      <c r="T7" s="286">
        <f t="shared" si="6"/>
        <v>0</v>
      </c>
    </row>
    <row r="8" spans="1:20" ht="18.75" customHeight="1">
      <c r="A8" s="131">
        <v>4</v>
      </c>
      <c r="B8" s="82"/>
      <c r="C8" s="82"/>
      <c r="D8" s="82"/>
      <c r="E8" s="82"/>
      <c r="F8" s="82"/>
      <c r="G8" s="82"/>
      <c r="H8" s="283">
        <f t="shared" si="0"/>
        <v>0</v>
      </c>
      <c r="I8" s="82"/>
      <c r="J8" s="82"/>
      <c r="K8" s="82"/>
      <c r="L8" s="82"/>
      <c r="M8" s="82"/>
      <c r="N8" s="283">
        <f t="shared" si="1"/>
        <v>0</v>
      </c>
      <c r="O8" s="283">
        <f t="shared" si="2"/>
        <v>0</v>
      </c>
      <c r="P8" s="283">
        <f t="shared" si="3"/>
        <v>0</v>
      </c>
      <c r="Q8" s="283">
        <f t="shared" si="4"/>
        <v>0</v>
      </c>
      <c r="R8" s="283">
        <f t="shared" si="5"/>
        <v>0</v>
      </c>
      <c r="S8" s="82"/>
      <c r="T8" s="286">
        <f t="shared" si="6"/>
        <v>0</v>
      </c>
    </row>
    <row r="9" spans="1:20" ht="18.75" customHeight="1">
      <c r="A9" s="131">
        <v>5</v>
      </c>
      <c r="B9" s="82"/>
      <c r="C9" s="82"/>
      <c r="D9" s="82"/>
      <c r="E9" s="82"/>
      <c r="F9" s="82"/>
      <c r="G9" s="82"/>
      <c r="H9" s="283">
        <f t="shared" si="0"/>
        <v>0</v>
      </c>
      <c r="I9" s="82"/>
      <c r="J9" s="82"/>
      <c r="K9" s="82"/>
      <c r="L9" s="82"/>
      <c r="M9" s="82"/>
      <c r="N9" s="283">
        <f t="shared" si="1"/>
        <v>0</v>
      </c>
      <c r="O9" s="283">
        <f t="shared" si="2"/>
        <v>0</v>
      </c>
      <c r="P9" s="283">
        <f t="shared" si="3"/>
        <v>0</v>
      </c>
      <c r="Q9" s="283">
        <f t="shared" si="4"/>
        <v>0</v>
      </c>
      <c r="R9" s="283">
        <f t="shared" si="5"/>
        <v>0</v>
      </c>
      <c r="S9" s="82"/>
      <c r="T9" s="286">
        <f t="shared" si="6"/>
        <v>0</v>
      </c>
    </row>
    <row r="10" spans="1:20" ht="18.75" customHeight="1">
      <c r="A10" s="131">
        <v>6</v>
      </c>
      <c r="B10" s="82"/>
      <c r="C10" s="82"/>
      <c r="D10" s="82"/>
      <c r="E10" s="82"/>
      <c r="F10" s="82"/>
      <c r="G10" s="82"/>
      <c r="H10" s="283">
        <f t="shared" si="0"/>
        <v>0</v>
      </c>
      <c r="I10" s="82"/>
      <c r="J10" s="82"/>
      <c r="K10" s="82"/>
      <c r="L10" s="82"/>
      <c r="M10" s="82"/>
      <c r="N10" s="283">
        <f t="shared" si="1"/>
        <v>0</v>
      </c>
      <c r="O10" s="283">
        <f t="shared" si="2"/>
        <v>0</v>
      </c>
      <c r="P10" s="283">
        <f t="shared" si="3"/>
        <v>0</v>
      </c>
      <c r="Q10" s="283">
        <f t="shared" si="4"/>
        <v>0</v>
      </c>
      <c r="R10" s="283">
        <f t="shared" si="5"/>
        <v>0</v>
      </c>
      <c r="S10" s="82"/>
      <c r="T10" s="286">
        <f t="shared" si="6"/>
        <v>0</v>
      </c>
    </row>
    <row r="11" spans="1:20" ht="18.75" customHeight="1">
      <c r="A11" s="131">
        <v>7</v>
      </c>
      <c r="B11" s="82"/>
      <c r="C11" s="82"/>
      <c r="D11" s="82"/>
      <c r="E11" s="82"/>
      <c r="F11" s="82"/>
      <c r="G11" s="82"/>
      <c r="H11" s="283">
        <f t="shared" si="0"/>
        <v>0</v>
      </c>
      <c r="I11" s="82"/>
      <c r="J11" s="82"/>
      <c r="K11" s="82"/>
      <c r="L11" s="82"/>
      <c r="M11" s="82"/>
      <c r="N11" s="283">
        <f t="shared" si="1"/>
        <v>0</v>
      </c>
      <c r="O11" s="283">
        <f t="shared" si="2"/>
        <v>0</v>
      </c>
      <c r="P11" s="283">
        <f t="shared" si="3"/>
        <v>0</v>
      </c>
      <c r="Q11" s="283">
        <f t="shared" si="4"/>
        <v>0</v>
      </c>
      <c r="R11" s="283">
        <f t="shared" si="5"/>
        <v>0</v>
      </c>
      <c r="S11" s="82"/>
      <c r="T11" s="286">
        <f t="shared" si="6"/>
        <v>0</v>
      </c>
    </row>
    <row r="12" spans="1:20" ht="18.75" customHeight="1">
      <c r="A12" s="131">
        <v>8</v>
      </c>
      <c r="B12" s="82"/>
      <c r="C12" s="82"/>
      <c r="D12" s="82"/>
      <c r="E12" s="82"/>
      <c r="F12" s="82"/>
      <c r="G12" s="82"/>
      <c r="H12" s="283">
        <f t="shared" si="0"/>
        <v>0</v>
      </c>
      <c r="I12" s="82"/>
      <c r="J12" s="82"/>
      <c r="K12" s="82"/>
      <c r="L12" s="82"/>
      <c r="M12" s="82"/>
      <c r="N12" s="283">
        <f t="shared" si="1"/>
        <v>0</v>
      </c>
      <c r="O12" s="283">
        <f t="shared" si="2"/>
        <v>0</v>
      </c>
      <c r="P12" s="283">
        <f t="shared" si="3"/>
        <v>0</v>
      </c>
      <c r="Q12" s="283">
        <f t="shared" si="4"/>
        <v>0</v>
      </c>
      <c r="R12" s="283">
        <f t="shared" si="5"/>
        <v>0</v>
      </c>
      <c r="S12" s="82"/>
      <c r="T12" s="286">
        <f t="shared" si="6"/>
        <v>0</v>
      </c>
    </row>
    <row r="13" spans="1:20" ht="18.75" customHeight="1">
      <c r="A13" s="131">
        <v>9</v>
      </c>
      <c r="B13" s="25"/>
      <c r="C13" s="25"/>
      <c r="D13" s="25"/>
      <c r="E13" s="25"/>
      <c r="F13" s="25"/>
      <c r="G13" s="25"/>
      <c r="H13" s="283">
        <f t="shared" si="0"/>
        <v>0</v>
      </c>
      <c r="I13" s="25"/>
      <c r="J13" s="25"/>
      <c r="K13" s="25"/>
      <c r="L13" s="25"/>
      <c r="M13" s="25"/>
      <c r="N13" s="283">
        <f t="shared" si="1"/>
        <v>0</v>
      </c>
      <c r="O13" s="283">
        <f t="shared" si="2"/>
        <v>0</v>
      </c>
      <c r="P13" s="283">
        <f t="shared" si="3"/>
        <v>0</v>
      </c>
      <c r="Q13" s="283">
        <f t="shared" si="4"/>
        <v>0</v>
      </c>
      <c r="R13" s="283">
        <f t="shared" si="5"/>
        <v>0</v>
      </c>
      <c r="S13" s="25"/>
      <c r="T13" s="286">
        <f t="shared" si="6"/>
        <v>0</v>
      </c>
    </row>
    <row r="14" spans="1:20" ht="18.75" customHeight="1" thickBot="1">
      <c r="A14" s="133">
        <v>10</v>
      </c>
      <c r="B14" s="168" t="s">
        <v>464</v>
      </c>
      <c r="C14" s="284">
        <f t="shared" ref="C14:G14" si="7">SUM(C5:C13)</f>
        <v>0</v>
      </c>
      <c r="D14" s="284">
        <f t="shared" si="7"/>
        <v>0</v>
      </c>
      <c r="E14" s="284">
        <f t="shared" si="7"/>
        <v>0</v>
      </c>
      <c r="F14" s="284">
        <f t="shared" si="7"/>
        <v>0</v>
      </c>
      <c r="G14" s="284">
        <f t="shared" si="7"/>
        <v>0</v>
      </c>
      <c r="H14" s="284">
        <f>SUM(H5:H13)</f>
        <v>0</v>
      </c>
      <c r="I14" s="284">
        <f t="shared" ref="I14:M14" si="8">SUM(I5:I13)</f>
        <v>0</v>
      </c>
      <c r="J14" s="284">
        <f t="shared" si="8"/>
        <v>0</v>
      </c>
      <c r="K14" s="284">
        <f t="shared" si="8"/>
        <v>0</v>
      </c>
      <c r="L14" s="284">
        <f t="shared" si="8"/>
        <v>0</v>
      </c>
      <c r="M14" s="284">
        <f t="shared" si="8"/>
        <v>0</v>
      </c>
      <c r="N14" s="284">
        <f>SUM(N5:N13)</f>
        <v>0</v>
      </c>
      <c r="O14" s="285">
        <f>SUM(O5:O13)</f>
        <v>0</v>
      </c>
      <c r="P14" s="285">
        <f t="shared" ref="P14:R14" si="9">SUM(P5:P13)</f>
        <v>0</v>
      </c>
      <c r="Q14" s="285">
        <f t="shared" si="9"/>
        <v>0</v>
      </c>
      <c r="R14" s="285">
        <f t="shared" si="9"/>
        <v>0</v>
      </c>
      <c r="S14" s="287">
        <f>SUM(S5:S13)</f>
        <v>0</v>
      </c>
      <c r="T14" s="287">
        <f>SUM(T5:T13)</f>
        <v>0</v>
      </c>
    </row>
  </sheetData>
  <sheetProtection password="CF88" sheet="1" objects="1" scenarios="1"/>
  <mergeCells count="6">
    <mergeCell ref="A1:T1"/>
    <mergeCell ref="A2:A4"/>
    <mergeCell ref="B2:B3"/>
    <mergeCell ref="C2:H2"/>
    <mergeCell ref="I2:N2"/>
    <mergeCell ref="O2:T2"/>
  </mergeCells>
  <phoneticPr fontId="1" type="noConversion"/>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sheetPr codeName="Sheet35"/>
  <dimension ref="A1:C19"/>
  <sheetViews>
    <sheetView workbookViewId="0">
      <pane xSplit="2" ySplit="2" topLeftCell="C3" activePane="bottomRight" state="frozen"/>
      <selection pane="topRight" activeCell="C1" sqref="C1"/>
      <selection pane="bottomLeft" activeCell="A3" sqref="A3"/>
      <selection pane="bottomRight" activeCell="F17" sqref="F17"/>
    </sheetView>
  </sheetViews>
  <sheetFormatPr defaultRowHeight="13.5"/>
  <cols>
    <col min="1" max="1" width="7.25" style="6" customWidth="1"/>
    <col min="2" max="2" width="94" style="6" customWidth="1"/>
    <col min="3" max="3" width="17.375" style="6" customWidth="1"/>
    <col min="4" max="16384" width="9" style="6"/>
  </cols>
  <sheetData>
    <row r="1" spans="1:3" ht="25.5" customHeight="1" thickBot="1">
      <c r="A1" s="615" t="s">
        <v>982</v>
      </c>
      <c r="B1" s="615"/>
      <c r="C1" s="615"/>
    </row>
    <row r="2" spans="1:3" ht="20.25" customHeight="1">
      <c r="A2" s="22" t="s">
        <v>1</v>
      </c>
      <c r="B2" s="57" t="s">
        <v>40</v>
      </c>
      <c r="C2" s="58" t="s">
        <v>41</v>
      </c>
    </row>
    <row r="3" spans="1:3" ht="20.25" customHeight="1">
      <c r="A3" s="24">
        <v>1</v>
      </c>
      <c r="B3" s="25" t="s">
        <v>833</v>
      </c>
      <c r="C3" s="61"/>
    </row>
    <row r="4" spans="1:3" ht="20.25" customHeight="1">
      <c r="A4" s="24">
        <v>2</v>
      </c>
      <c r="B4" s="26" t="s">
        <v>834</v>
      </c>
      <c r="C4" s="61"/>
    </row>
    <row r="5" spans="1:3" ht="20.25" customHeight="1">
      <c r="A5" s="24">
        <v>3</v>
      </c>
      <c r="B5" s="26" t="s">
        <v>835</v>
      </c>
      <c r="C5" s="61"/>
    </row>
    <row r="6" spans="1:3" ht="20.25" customHeight="1">
      <c r="A6" s="24">
        <v>4</v>
      </c>
      <c r="B6" s="25" t="s">
        <v>836</v>
      </c>
      <c r="C6" s="289">
        <f>C3-C4+C5</f>
        <v>0</v>
      </c>
    </row>
    <row r="7" spans="1:3" ht="20.25" customHeight="1">
      <c r="A7" s="24">
        <v>5</v>
      </c>
      <c r="B7" s="25" t="s">
        <v>837</v>
      </c>
      <c r="C7" s="289">
        <f>SUM(C8:C11)</f>
        <v>0</v>
      </c>
    </row>
    <row r="8" spans="1:3" ht="20.25" customHeight="1">
      <c r="A8" s="24">
        <v>6</v>
      </c>
      <c r="B8" s="26" t="s">
        <v>838</v>
      </c>
      <c r="C8" s="61"/>
    </row>
    <row r="9" spans="1:3" ht="20.25" customHeight="1">
      <c r="A9" s="24">
        <v>7</v>
      </c>
      <c r="B9" s="26" t="s">
        <v>839</v>
      </c>
      <c r="C9" s="61"/>
    </row>
    <row r="10" spans="1:3" ht="20.25" customHeight="1">
      <c r="A10" s="24">
        <v>8</v>
      </c>
      <c r="B10" s="26" t="s">
        <v>840</v>
      </c>
      <c r="C10" s="61"/>
    </row>
    <row r="11" spans="1:3" ht="20.25" customHeight="1">
      <c r="A11" s="24">
        <v>9</v>
      </c>
      <c r="B11" s="26" t="s">
        <v>841</v>
      </c>
      <c r="C11" s="61"/>
    </row>
    <row r="12" spans="1:3" ht="20.25" customHeight="1">
      <c r="A12" s="24">
        <v>10</v>
      </c>
      <c r="B12" s="28" t="s">
        <v>842</v>
      </c>
      <c r="C12" s="61"/>
    </row>
    <row r="13" spans="1:3" ht="20.25" customHeight="1">
      <c r="A13" s="24">
        <v>11</v>
      </c>
      <c r="B13" s="25" t="s">
        <v>843</v>
      </c>
      <c r="C13" s="289">
        <f>C6-C7</f>
        <v>0</v>
      </c>
    </row>
    <row r="14" spans="1:3" ht="20.25" customHeight="1">
      <c r="A14" s="24">
        <v>12</v>
      </c>
      <c r="B14" s="26" t="s">
        <v>844</v>
      </c>
      <c r="C14" s="288"/>
    </row>
    <row r="15" spans="1:3" ht="20.25" customHeight="1">
      <c r="A15" s="24">
        <v>13</v>
      </c>
      <c r="B15" s="26" t="s">
        <v>845</v>
      </c>
      <c r="C15" s="288"/>
    </row>
    <row r="16" spans="1:3" ht="20.25" customHeight="1">
      <c r="A16" s="24">
        <v>14</v>
      </c>
      <c r="B16" s="26" t="s">
        <v>846</v>
      </c>
      <c r="C16" s="288"/>
    </row>
    <row r="17" spans="1:3" ht="20.25" customHeight="1">
      <c r="A17" s="24">
        <v>15</v>
      </c>
      <c r="B17" s="28" t="s">
        <v>847</v>
      </c>
      <c r="C17" s="288"/>
    </row>
    <row r="18" spans="1:3" ht="20.25" customHeight="1">
      <c r="A18" s="24">
        <v>16</v>
      </c>
      <c r="B18" s="25" t="s">
        <v>848</v>
      </c>
      <c r="C18" s="289">
        <f>C4-C5</f>
        <v>0</v>
      </c>
    </row>
    <row r="19" spans="1:3" ht="20.25" customHeight="1" thickBot="1">
      <c r="A19" s="29">
        <v>17</v>
      </c>
      <c r="B19" s="111" t="s">
        <v>849</v>
      </c>
      <c r="C19" s="290">
        <f>C14+C15+C17+C18</f>
        <v>0</v>
      </c>
    </row>
  </sheetData>
  <sheetProtection password="CF88" sheet="1" objects="1" scenarios="1"/>
  <mergeCells count="1">
    <mergeCell ref="A1:C1"/>
  </mergeCells>
  <phoneticPr fontId="1" type="noConversion"/>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sheetPr codeName="Sheet36"/>
  <dimension ref="A1:H23"/>
  <sheetViews>
    <sheetView workbookViewId="0">
      <pane xSplit="1" ySplit="8" topLeftCell="B9" activePane="bottomRight" state="frozen"/>
      <selection pane="topRight" activeCell="B1" sqref="B1"/>
      <selection pane="bottomLeft" activeCell="A9" sqref="A9"/>
      <selection pane="bottomRight" activeCell="J10" sqref="J10"/>
    </sheetView>
  </sheetViews>
  <sheetFormatPr defaultRowHeight="13.5"/>
  <cols>
    <col min="1" max="1" width="3.875" style="6" customWidth="1"/>
    <col min="2" max="2" width="21.25" style="6" customWidth="1"/>
    <col min="3" max="3" width="15.25" style="6" customWidth="1"/>
    <col min="4" max="6" width="9" style="6"/>
    <col min="7" max="7" width="9" style="6" customWidth="1"/>
    <col min="8" max="8" width="12.375" style="6" customWidth="1"/>
    <col min="9" max="16384" width="9" style="6"/>
  </cols>
  <sheetData>
    <row r="1" spans="1:8" ht="24.75" customHeight="1">
      <c r="A1" s="680" t="s">
        <v>1341</v>
      </c>
      <c r="B1" s="680"/>
      <c r="C1" s="680"/>
      <c r="D1" s="680"/>
      <c r="E1" s="680"/>
      <c r="F1" s="680"/>
      <c r="G1" s="680"/>
      <c r="H1" s="680"/>
    </row>
    <row r="2" spans="1:8" ht="27.75" customHeight="1">
      <c r="A2" s="684" t="s">
        <v>852</v>
      </c>
      <c r="B2" s="684"/>
      <c r="C2" s="684"/>
      <c r="D2" s="684"/>
      <c r="E2" s="684"/>
      <c r="F2" s="684"/>
      <c r="G2" s="684"/>
      <c r="H2" s="684"/>
    </row>
    <row r="3" spans="1:8" ht="24" customHeight="1">
      <c r="A3" s="685" t="s">
        <v>853</v>
      </c>
      <c r="B3" s="685"/>
      <c r="C3" s="685"/>
      <c r="D3" s="685"/>
      <c r="E3" s="291"/>
      <c r="F3" s="292"/>
      <c r="G3" s="686"/>
      <c r="H3" s="686"/>
    </row>
    <row r="4" spans="1:8" ht="24" customHeight="1" thickBot="1">
      <c r="A4" s="687" t="s">
        <v>854</v>
      </c>
      <c r="B4" s="687"/>
      <c r="C4" s="687"/>
      <c r="D4" s="688" t="s">
        <v>855</v>
      </c>
      <c r="E4" s="688"/>
      <c r="F4" s="688"/>
      <c r="G4" s="688"/>
      <c r="H4" s="688"/>
    </row>
    <row r="5" spans="1:8" ht="23.25" customHeight="1">
      <c r="A5" s="627" t="s">
        <v>856</v>
      </c>
      <c r="B5" s="617"/>
      <c r="C5" s="57" t="s">
        <v>857</v>
      </c>
      <c r="D5" s="617" t="s">
        <v>858</v>
      </c>
      <c r="E5" s="617"/>
      <c r="F5" s="617"/>
      <c r="G5" s="617" t="s">
        <v>859</v>
      </c>
      <c r="H5" s="679"/>
    </row>
    <row r="6" spans="1:8" ht="18.75" customHeight="1">
      <c r="A6" s="681"/>
      <c r="B6" s="682"/>
      <c r="C6" s="233"/>
      <c r="D6" s="682"/>
      <c r="E6" s="682"/>
      <c r="F6" s="682"/>
      <c r="G6" s="682"/>
      <c r="H6" s="683"/>
    </row>
    <row r="7" spans="1:8" ht="18.75" customHeight="1">
      <c r="A7" s="689" t="s">
        <v>860</v>
      </c>
      <c r="B7" s="618" t="s">
        <v>1077</v>
      </c>
      <c r="C7" s="618" t="s">
        <v>862</v>
      </c>
      <c r="D7" s="623" t="s">
        <v>1339</v>
      </c>
      <c r="E7" s="623"/>
      <c r="F7" s="623"/>
      <c r="G7" s="618" t="s">
        <v>1076</v>
      </c>
      <c r="H7" s="691" t="s">
        <v>863</v>
      </c>
    </row>
    <row r="8" spans="1:8" ht="18.75" customHeight="1">
      <c r="A8" s="689"/>
      <c r="B8" s="618"/>
      <c r="C8" s="618"/>
      <c r="D8" s="108" t="s">
        <v>864</v>
      </c>
      <c r="E8" s="355" t="s">
        <v>1340</v>
      </c>
      <c r="F8" s="108" t="s">
        <v>865</v>
      </c>
      <c r="G8" s="618"/>
      <c r="H8" s="691"/>
    </row>
    <row r="9" spans="1:8" ht="23.25" customHeight="1">
      <c r="A9" s="689"/>
      <c r="B9" s="233"/>
      <c r="C9" s="233"/>
      <c r="D9" s="233"/>
      <c r="E9" s="233"/>
      <c r="F9" s="233"/>
      <c r="G9" s="407" t="str">
        <f>IFERROR(D9/$D$23*35%+E9/$E$23*35%+F9/$F$23*30%,"-")</f>
        <v>-</v>
      </c>
      <c r="H9" s="293" t="str">
        <f>IFERROR($A$6*50%*G9,"-")</f>
        <v>-</v>
      </c>
    </row>
    <row r="10" spans="1:8" ht="23.25" customHeight="1">
      <c r="A10" s="689"/>
      <c r="B10" s="233"/>
      <c r="C10" s="233"/>
      <c r="D10" s="233"/>
      <c r="E10" s="233"/>
      <c r="F10" s="233"/>
      <c r="G10" s="407" t="str">
        <f>IFERROR(D10/$D$23*35%+E10/$E$23*35%+F10/$F$23*30%,"-")</f>
        <v>-</v>
      </c>
      <c r="H10" s="293" t="str">
        <f>IFERROR($A$6*50%*G10,"-")</f>
        <v>-</v>
      </c>
    </row>
    <row r="11" spans="1:8" ht="23.25" customHeight="1">
      <c r="A11" s="689"/>
      <c r="B11" s="233"/>
      <c r="C11" s="233"/>
      <c r="D11" s="233"/>
      <c r="E11" s="233"/>
      <c r="F11" s="233"/>
      <c r="G11" s="407" t="str">
        <f t="shared" ref="G11:G22" si="0">IFERROR(D11/$D$23*35%+E11/$E$23*35%+F11/$F$23*30%,"-")</f>
        <v>-</v>
      </c>
      <c r="H11" s="293" t="str">
        <f t="shared" ref="H11:H22" si="1">IFERROR($A$6*50%*G11,"-")</f>
        <v>-</v>
      </c>
    </row>
    <row r="12" spans="1:8" ht="23.25" customHeight="1">
      <c r="A12" s="689"/>
      <c r="B12" s="117"/>
      <c r="C12" s="117"/>
      <c r="D12" s="117"/>
      <c r="E12" s="117"/>
      <c r="F12" s="233"/>
      <c r="G12" s="407" t="str">
        <f t="shared" si="0"/>
        <v>-</v>
      </c>
      <c r="H12" s="293" t="str">
        <f t="shared" si="1"/>
        <v>-</v>
      </c>
    </row>
    <row r="13" spans="1:8" ht="23.25" customHeight="1">
      <c r="A13" s="689"/>
      <c r="B13" s="117"/>
      <c r="C13" s="117"/>
      <c r="D13" s="117"/>
      <c r="E13" s="117"/>
      <c r="F13" s="233"/>
      <c r="G13" s="407" t="str">
        <f t="shared" si="0"/>
        <v>-</v>
      </c>
      <c r="H13" s="293" t="str">
        <f t="shared" si="1"/>
        <v>-</v>
      </c>
    </row>
    <row r="14" spans="1:8" ht="23.25" customHeight="1">
      <c r="A14" s="689"/>
      <c r="B14" s="117"/>
      <c r="C14" s="117"/>
      <c r="D14" s="117"/>
      <c r="E14" s="117"/>
      <c r="F14" s="233"/>
      <c r="G14" s="407" t="str">
        <f t="shared" si="0"/>
        <v>-</v>
      </c>
      <c r="H14" s="293" t="str">
        <f t="shared" si="1"/>
        <v>-</v>
      </c>
    </row>
    <row r="15" spans="1:8" ht="23.25" customHeight="1">
      <c r="A15" s="689"/>
      <c r="B15" s="117"/>
      <c r="C15" s="117"/>
      <c r="D15" s="117"/>
      <c r="E15" s="117"/>
      <c r="F15" s="233"/>
      <c r="G15" s="407" t="str">
        <f t="shared" si="0"/>
        <v>-</v>
      </c>
      <c r="H15" s="293" t="str">
        <f t="shared" si="1"/>
        <v>-</v>
      </c>
    </row>
    <row r="16" spans="1:8" ht="23.25" customHeight="1">
      <c r="A16" s="689"/>
      <c r="B16" s="117"/>
      <c r="C16" s="117"/>
      <c r="D16" s="117"/>
      <c r="E16" s="117"/>
      <c r="F16" s="233"/>
      <c r="G16" s="407" t="str">
        <f t="shared" si="0"/>
        <v>-</v>
      </c>
      <c r="H16" s="293" t="str">
        <f t="shared" si="1"/>
        <v>-</v>
      </c>
    </row>
    <row r="17" spans="1:8" ht="23.25" customHeight="1">
      <c r="A17" s="689"/>
      <c r="B17" s="117"/>
      <c r="C17" s="117"/>
      <c r="D17" s="117"/>
      <c r="E17" s="117"/>
      <c r="F17" s="233"/>
      <c r="G17" s="407" t="str">
        <f t="shared" si="0"/>
        <v>-</v>
      </c>
      <c r="H17" s="293" t="str">
        <f t="shared" si="1"/>
        <v>-</v>
      </c>
    </row>
    <row r="18" spans="1:8" ht="23.25" customHeight="1">
      <c r="A18" s="689"/>
      <c r="B18" s="117"/>
      <c r="C18" s="117"/>
      <c r="D18" s="117"/>
      <c r="E18" s="117"/>
      <c r="F18" s="233"/>
      <c r="G18" s="407" t="str">
        <f t="shared" si="0"/>
        <v>-</v>
      </c>
      <c r="H18" s="293" t="str">
        <f t="shared" si="1"/>
        <v>-</v>
      </c>
    </row>
    <row r="19" spans="1:8" ht="23.25" customHeight="1">
      <c r="A19" s="689"/>
      <c r="B19" s="117"/>
      <c r="C19" s="117"/>
      <c r="D19" s="117"/>
      <c r="E19" s="117"/>
      <c r="F19" s="233"/>
      <c r="G19" s="407" t="str">
        <f t="shared" si="0"/>
        <v>-</v>
      </c>
      <c r="H19" s="293" t="str">
        <f t="shared" si="1"/>
        <v>-</v>
      </c>
    </row>
    <row r="20" spans="1:8" ht="23.25" customHeight="1">
      <c r="A20" s="689"/>
      <c r="B20" s="117"/>
      <c r="C20" s="117"/>
      <c r="D20" s="117"/>
      <c r="E20" s="117"/>
      <c r="F20" s="233"/>
      <c r="G20" s="407" t="str">
        <f t="shared" si="0"/>
        <v>-</v>
      </c>
      <c r="H20" s="293" t="str">
        <f t="shared" si="1"/>
        <v>-</v>
      </c>
    </row>
    <row r="21" spans="1:8" ht="23.25" customHeight="1">
      <c r="A21" s="689"/>
      <c r="B21" s="117"/>
      <c r="C21" s="117"/>
      <c r="D21" s="117"/>
      <c r="E21" s="117"/>
      <c r="F21" s="233"/>
      <c r="G21" s="407" t="str">
        <f t="shared" si="0"/>
        <v>-</v>
      </c>
      <c r="H21" s="293" t="str">
        <f t="shared" si="1"/>
        <v>-</v>
      </c>
    </row>
    <row r="22" spans="1:8" ht="23.25" customHeight="1">
      <c r="A22" s="689"/>
      <c r="B22" s="117"/>
      <c r="C22" s="117"/>
      <c r="D22" s="117"/>
      <c r="E22" s="117"/>
      <c r="F22" s="233"/>
      <c r="G22" s="407" t="str">
        <f t="shared" si="0"/>
        <v>-</v>
      </c>
      <c r="H22" s="293" t="str">
        <f t="shared" si="1"/>
        <v>-</v>
      </c>
    </row>
    <row r="23" spans="1:8" ht="23.25" customHeight="1" thickBot="1">
      <c r="A23" s="690"/>
      <c r="B23" s="692" t="s">
        <v>464</v>
      </c>
      <c r="C23" s="692"/>
      <c r="D23" s="115">
        <f>SUM(D9:D22)</f>
        <v>0</v>
      </c>
      <c r="E23" s="115">
        <f t="shared" ref="E23:H23" si="2">SUM(E9:E22)</f>
        <v>0</v>
      </c>
      <c r="F23" s="115">
        <f t="shared" si="2"/>
        <v>0</v>
      </c>
      <c r="G23" s="294">
        <f t="shared" si="2"/>
        <v>0</v>
      </c>
      <c r="H23" s="295">
        <f t="shared" si="2"/>
        <v>0</v>
      </c>
    </row>
  </sheetData>
  <sheetProtection password="CF88" sheet="1" objects="1" scenarios="1"/>
  <mergeCells count="20">
    <mergeCell ref="A7:A23"/>
    <mergeCell ref="C7:C8"/>
    <mergeCell ref="D7:F7"/>
    <mergeCell ref="H7:H8"/>
    <mergeCell ref="B23:C23"/>
    <mergeCell ref="G7:G8"/>
    <mergeCell ref="B7:B8"/>
    <mergeCell ref="A1:H1"/>
    <mergeCell ref="A5:B5"/>
    <mergeCell ref="D5:F5"/>
    <mergeCell ref="G5:H5"/>
    <mergeCell ref="A6:B6"/>
    <mergeCell ref="D6:F6"/>
    <mergeCell ref="G6:H6"/>
    <mergeCell ref="A2:H2"/>
    <mergeCell ref="A3:B3"/>
    <mergeCell ref="C3:D3"/>
    <mergeCell ref="G3:H3"/>
    <mergeCell ref="A4:C4"/>
    <mergeCell ref="D4:H4"/>
  </mergeCells>
  <phoneticPr fontId="1"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Sheet1"/>
  <dimension ref="A1:L28"/>
  <sheetViews>
    <sheetView workbookViewId="0">
      <selection activeCell="N8" sqref="N8"/>
    </sheetView>
  </sheetViews>
  <sheetFormatPr defaultRowHeight="13.5"/>
  <cols>
    <col min="1" max="1" width="7.25" customWidth="1"/>
    <col min="3" max="3" width="11.375" customWidth="1"/>
    <col min="9" max="9" width="6.625" customWidth="1"/>
    <col min="10" max="10" width="7.75" customWidth="1"/>
  </cols>
  <sheetData>
    <row r="1" spans="1:12" ht="22.5">
      <c r="A1" s="466" t="s">
        <v>866</v>
      </c>
      <c r="B1" s="466"/>
      <c r="C1" s="466"/>
      <c r="D1" s="466"/>
      <c r="E1" s="466"/>
      <c r="F1" s="466"/>
      <c r="G1" s="466"/>
      <c r="H1" s="466"/>
      <c r="I1" s="466"/>
      <c r="J1" s="466"/>
      <c r="K1" s="466"/>
    </row>
    <row r="2" spans="1:12">
      <c r="A2" s="3"/>
    </row>
    <row r="3" spans="1:12" ht="15.4" customHeight="1">
      <c r="A3" s="468" t="s">
        <v>867</v>
      </c>
      <c r="B3" s="468"/>
      <c r="C3" s="468"/>
      <c r="D3" s="468"/>
      <c r="E3" s="468"/>
      <c r="F3" s="468"/>
      <c r="G3" s="468"/>
      <c r="H3" s="468"/>
      <c r="I3" s="468"/>
      <c r="J3" s="468"/>
      <c r="K3" s="468"/>
      <c r="L3" s="1"/>
    </row>
    <row r="4" spans="1:12" ht="30" customHeight="1">
      <c r="A4" s="469"/>
      <c r="B4" s="469"/>
      <c r="C4" s="469"/>
      <c r="D4" s="469"/>
      <c r="E4" s="469"/>
      <c r="F4" s="469"/>
      <c r="G4" s="469"/>
      <c r="H4" s="469"/>
      <c r="I4" s="469"/>
      <c r="J4" s="469"/>
      <c r="K4" s="469"/>
      <c r="L4" s="1"/>
    </row>
    <row r="5" spans="1:12" ht="30" customHeight="1">
      <c r="A5" s="470" t="s">
        <v>1343</v>
      </c>
      <c r="B5" s="470"/>
      <c r="C5" s="470"/>
      <c r="D5" s="470"/>
      <c r="E5" s="470"/>
      <c r="F5" s="470"/>
      <c r="G5" s="470"/>
      <c r="H5" s="470"/>
      <c r="I5" s="470"/>
      <c r="J5" s="470"/>
      <c r="K5" s="470"/>
      <c r="L5" s="1"/>
    </row>
    <row r="6" spans="1:12" ht="30" customHeight="1">
      <c r="A6" s="470" t="s">
        <v>868</v>
      </c>
      <c r="B6" s="470"/>
      <c r="C6" s="470"/>
      <c r="D6" s="470"/>
      <c r="E6" s="471" t="s">
        <v>869</v>
      </c>
      <c r="F6" s="471"/>
      <c r="G6" s="471"/>
      <c r="H6" s="471"/>
      <c r="I6" s="471"/>
      <c r="J6" s="471"/>
      <c r="K6" s="471"/>
      <c r="L6" s="472"/>
    </row>
    <row r="7" spans="1:12" ht="30" customHeight="1">
      <c r="A7" s="470" t="s">
        <v>861</v>
      </c>
      <c r="B7" s="470"/>
      <c r="C7" s="470"/>
      <c r="D7" s="470"/>
      <c r="E7" s="471"/>
      <c r="F7" s="471"/>
      <c r="G7" s="471"/>
      <c r="H7" s="471"/>
      <c r="I7" s="471"/>
      <c r="J7" s="471"/>
      <c r="K7" s="471"/>
      <c r="L7" s="472"/>
    </row>
    <row r="8" spans="1:12" ht="30" customHeight="1">
      <c r="A8" s="474" t="s">
        <v>870</v>
      </c>
      <c r="B8" s="474"/>
      <c r="C8" s="474"/>
      <c r="D8" s="474"/>
      <c r="E8" s="474"/>
      <c r="F8" s="474"/>
      <c r="G8" s="474"/>
      <c r="H8" s="474"/>
      <c r="I8" s="474"/>
      <c r="J8" s="474"/>
      <c r="K8" s="474"/>
      <c r="L8" s="1"/>
    </row>
    <row r="9" spans="1:12" ht="30" customHeight="1">
      <c r="A9" s="470" t="s">
        <v>871</v>
      </c>
      <c r="B9" s="470"/>
      <c r="C9" s="470"/>
      <c r="D9" s="470"/>
      <c r="E9" s="470"/>
      <c r="F9" s="470"/>
      <c r="G9" s="470"/>
      <c r="H9" s="470"/>
      <c r="I9" s="470"/>
      <c r="J9" s="470"/>
      <c r="K9" s="470"/>
      <c r="L9" s="1"/>
    </row>
    <row r="10" spans="1:12">
      <c r="A10" s="467"/>
      <c r="B10" s="467"/>
      <c r="C10" s="467"/>
      <c r="D10" s="467"/>
      <c r="E10" s="467"/>
      <c r="F10" s="467"/>
      <c r="G10" s="467"/>
      <c r="H10" s="467"/>
      <c r="I10" s="467"/>
      <c r="J10" s="467"/>
      <c r="K10" s="467"/>
      <c r="L10" s="1"/>
    </row>
    <row r="11" spans="1:12" ht="39.75" customHeight="1">
      <c r="A11" s="473" t="s">
        <v>1293</v>
      </c>
      <c r="B11" s="473"/>
      <c r="C11" s="473"/>
      <c r="D11" s="473"/>
      <c r="E11" s="473"/>
      <c r="F11" s="473"/>
      <c r="G11" s="473"/>
      <c r="H11" s="473"/>
      <c r="I11" s="473"/>
      <c r="J11" s="473"/>
      <c r="K11" s="473"/>
      <c r="L11" s="1"/>
    </row>
    <row r="12" spans="1:12" ht="39.75" customHeight="1">
      <c r="A12" s="473"/>
      <c r="B12" s="473"/>
      <c r="C12" s="473"/>
      <c r="D12" s="473"/>
      <c r="E12" s="473"/>
      <c r="F12" s="473"/>
      <c r="G12" s="473"/>
      <c r="H12" s="473"/>
      <c r="I12" s="473"/>
      <c r="J12" s="473"/>
      <c r="K12" s="473"/>
      <c r="L12" s="1"/>
    </row>
    <row r="13" spans="1:12" ht="39.75" customHeight="1">
      <c r="A13" s="473"/>
      <c r="B13" s="473"/>
      <c r="C13" s="473"/>
      <c r="D13" s="473"/>
      <c r="E13" s="473"/>
      <c r="F13" s="473"/>
      <c r="G13" s="473"/>
      <c r="H13" s="473"/>
      <c r="I13" s="473"/>
      <c r="J13" s="473"/>
      <c r="K13" s="473"/>
      <c r="L13" s="1"/>
    </row>
    <row r="14" spans="1:12" ht="18.75">
      <c r="A14" s="5"/>
      <c r="B14" s="4"/>
      <c r="C14" s="4"/>
      <c r="D14" s="467"/>
      <c r="E14" s="467"/>
      <c r="F14" s="4"/>
      <c r="G14" s="4"/>
      <c r="H14" s="4"/>
      <c r="I14" s="4"/>
      <c r="J14" s="4"/>
      <c r="K14" s="2"/>
      <c r="L14" s="1"/>
    </row>
    <row r="15" spans="1:12" ht="15.4" customHeight="1">
      <c r="A15" s="474" t="s">
        <v>939</v>
      </c>
      <c r="B15" s="474"/>
      <c r="C15" s="474"/>
      <c r="D15" s="474"/>
      <c r="E15" s="474"/>
      <c r="F15" s="474"/>
      <c r="G15" s="474"/>
      <c r="H15" s="474"/>
      <c r="I15" s="474"/>
      <c r="J15" s="474"/>
      <c r="K15" s="474"/>
      <c r="L15" s="1"/>
    </row>
    <row r="16" spans="1:12" ht="14.25">
      <c r="A16" s="475"/>
      <c r="B16" s="475"/>
      <c r="C16" s="475"/>
      <c r="D16" s="475"/>
      <c r="E16" s="475"/>
      <c r="F16" s="475"/>
      <c r="G16" s="475"/>
      <c r="H16" s="475"/>
      <c r="I16" s="475"/>
      <c r="J16" s="475"/>
      <c r="K16" s="475"/>
      <c r="L16" s="1"/>
    </row>
    <row r="17" spans="1:12" ht="14.25">
      <c r="A17" s="475"/>
      <c r="B17" s="475"/>
      <c r="C17" s="475"/>
      <c r="D17" s="475"/>
      <c r="E17" s="475"/>
      <c r="F17" s="475"/>
      <c r="G17" s="475"/>
      <c r="H17" s="475"/>
      <c r="I17" s="475"/>
      <c r="J17" s="475"/>
      <c r="K17" s="475"/>
      <c r="L17" s="1"/>
    </row>
    <row r="18" spans="1:12" ht="15" thickBot="1">
      <c r="A18" s="475"/>
      <c r="B18" s="475"/>
      <c r="C18" s="475"/>
      <c r="D18" s="475"/>
      <c r="E18" s="475"/>
      <c r="F18" s="475"/>
      <c r="G18" s="475"/>
      <c r="H18" s="475"/>
      <c r="I18" s="475"/>
      <c r="J18" s="475"/>
      <c r="K18" s="475"/>
      <c r="L18" s="1"/>
    </row>
    <row r="19" spans="1:12" ht="24" customHeight="1">
      <c r="A19" s="476" t="s">
        <v>872</v>
      </c>
      <c r="B19" s="477"/>
      <c r="C19" s="478"/>
      <c r="D19" s="476" t="s">
        <v>873</v>
      </c>
      <c r="E19" s="477"/>
      <c r="F19" s="477"/>
      <c r="G19" s="478"/>
      <c r="H19" s="476" t="s">
        <v>874</v>
      </c>
      <c r="I19" s="477"/>
      <c r="J19" s="477"/>
      <c r="K19" s="478"/>
      <c r="L19" s="1"/>
    </row>
    <row r="20" spans="1:12" ht="24" customHeight="1">
      <c r="A20" s="479"/>
      <c r="B20" s="480"/>
      <c r="C20" s="481"/>
      <c r="D20" s="479"/>
      <c r="E20" s="480"/>
      <c r="F20" s="480"/>
      <c r="G20" s="481"/>
      <c r="H20" s="479"/>
      <c r="I20" s="480"/>
      <c r="J20" s="480"/>
      <c r="K20" s="481"/>
      <c r="L20" s="1"/>
    </row>
    <row r="21" spans="1:12" ht="24" customHeight="1">
      <c r="A21" s="479"/>
      <c r="B21" s="480"/>
      <c r="C21" s="481"/>
      <c r="D21" s="479"/>
      <c r="E21" s="480"/>
      <c r="F21" s="480"/>
      <c r="G21" s="481"/>
      <c r="H21" s="479"/>
      <c r="I21" s="480"/>
      <c r="J21" s="480"/>
      <c r="K21" s="481"/>
      <c r="L21" s="1"/>
    </row>
    <row r="22" spans="1:12" ht="24" customHeight="1">
      <c r="A22" s="479"/>
      <c r="B22" s="480"/>
      <c r="C22" s="481"/>
      <c r="D22" s="479"/>
      <c r="E22" s="480"/>
      <c r="F22" s="480"/>
      <c r="G22" s="481"/>
      <c r="H22" s="479"/>
      <c r="I22" s="480"/>
      <c r="J22" s="480"/>
      <c r="K22" s="481"/>
      <c r="L22" s="1"/>
    </row>
    <row r="23" spans="1:12" ht="24" customHeight="1">
      <c r="A23" s="479"/>
      <c r="B23" s="480"/>
      <c r="C23" s="481"/>
      <c r="D23" s="479"/>
      <c r="E23" s="480"/>
      <c r="F23" s="480"/>
      <c r="G23" s="481"/>
      <c r="H23" s="479"/>
      <c r="I23" s="480"/>
      <c r="J23" s="480"/>
      <c r="K23" s="481"/>
      <c r="L23" s="1"/>
    </row>
    <row r="24" spans="1:12" ht="24" customHeight="1">
      <c r="A24" s="489" t="s">
        <v>875</v>
      </c>
      <c r="B24" s="490"/>
      <c r="C24" s="491"/>
      <c r="D24" s="479" t="s">
        <v>876</v>
      </c>
      <c r="E24" s="480"/>
      <c r="F24" s="480"/>
      <c r="G24" s="481"/>
      <c r="H24" s="489" t="s">
        <v>877</v>
      </c>
      <c r="I24" s="490"/>
      <c r="J24" s="490"/>
      <c r="K24" s="491"/>
      <c r="L24" s="1"/>
    </row>
    <row r="25" spans="1:12" ht="24" customHeight="1">
      <c r="A25" s="52"/>
      <c r="B25" s="53"/>
      <c r="C25" s="54"/>
      <c r="D25" s="479" t="s">
        <v>878</v>
      </c>
      <c r="E25" s="480"/>
      <c r="F25" s="480"/>
      <c r="G25" s="481"/>
      <c r="H25" s="489"/>
      <c r="I25" s="490"/>
      <c r="J25" s="490"/>
      <c r="K25" s="491"/>
      <c r="L25" s="1"/>
    </row>
    <row r="26" spans="1:12" ht="24" customHeight="1">
      <c r="A26" s="489"/>
      <c r="B26" s="490"/>
      <c r="C26" s="491"/>
      <c r="D26" s="479"/>
      <c r="E26" s="480"/>
      <c r="F26" s="56"/>
      <c r="G26" s="55"/>
      <c r="H26" s="489"/>
      <c r="I26" s="490"/>
      <c r="J26" s="490"/>
      <c r="K26" s="491"/>
      <c r="L26" s="1"/>
    </row>
    <row r="27" spans="1:12" ht="24" customHeight="1" thickBot="1">
      <c r="A27" s="482" t="s">
        <v>1217</v>
      </c>
      <c r="B27" s="483"/>
      <c r="C27" s="484"/>
      <c r="D27" s="485" t="s">
        <v>879</v>
      </c>
      <c r="E27" s="486"/>
      <c r="F27" s="486"/>
      <c r="G27" s="487"/>
      <c r="H27" s="492" t="s">
        <v>880</v>
      </c>
      <c r="I27" s="493"/>
      <c r="J27" s="493"/>
      <c r="K27" s="494"/>
      <c r="L27" s="1"/>
    </row>
    <row r="28" spans="1:12" ht="24" customHeight="1">
      <c r="A28" s="488" t="s">
        <v>940</v>
      </c>
      <c r="B28" s="488"/>
      <c r="C28" s="488"/>
      <c r="D28" s="488"/>
      <c r="E28" s="488"/>
      <c r="F28" s="488"/>
      <c r="G28" s="488"/>
      <c r="H28" s="488"/>
      <c r="I28" s="488"/>
      <c r="J28" s="488"/>
      <c r="K28" s="488"/>
      <c r="L28" s="1"/>
    </row>
  </sheetData>
  <mergeCells count="31">
    <mergeCell ref="A27:C27"/>
    <mergeCell ref="D27:G27"/>
    <mergeCell ref="A28:K28"/>
    <mergeCell ref="A24:C24"/>
    <mergeCell ref="D24:G24"/>
    <mergeCell ref="D25:G25"/>
    <mergeCell ref="A26:C26"/>
    <mergeCell ref="D26:E26"/>
    <mergeCell ref="H27:K27"/>
    <mergeCell ref="H24:K26"/>
    <mergeCell ref="A15:K15"/>
    <mergeCell ref="A16:K16"/>
    <mergeCell ref="A17:K17"/>
    <mergeCell ref="A18:K18"/>
    <mergeCell ref="A19:C23"/>
    <mergeCell ref="D19:G23"/>
    <mergeCell ref="H19:K23"/>
    <mergeCell ref="L6:L7"/>
    <mergeCell ref="A9:K9"/>
    <mergeCell ref="A10:K10"/>
    <mergeCell ref="A11:K13"/>
    <mergeCell ref="A8:B8"/>
    <mergeCell ref="C8:K8"/>
    <mergeCell ref="A1:K1"/>
    <mergeCell ref="D14:E14"/>
    <mergeCell ref="A3:K3"/>
    <mergeCell ref="A4:K4"/>
    <mergeCell ref="A5:K5"/>
    <mergeCell ref="A6:D6"/>
    <mergeCell ref="A7:D7"/>
    <mergeCell ref="E6:K7"/>
  </mergeCells>
  <phoneticPr fontId="1" type="noConversion"/>
  <pageMargins left="0.44" right="0.34"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Sheet2"/>
  <dimension ref="A1:D42"/>
  <sheetViews>
    <sheetView workbookViewId="0">
      <pane ySplit="4" topLeftCell="A23" activePane="bottomLeft" state="frozen"/>
      <selection activeCell="U19" sqref="U19"/>
      <selection pane="bottomLeft" activeCell="B26" sqref="B26"/>
    </sheetView>
  </sheetViews>
  <sheetFormatPr defaultRowHeight="22.9" customHeight="1"/>
  <cols>
    <col min="1" max="1" width="9" style="322"/>
    <col min="2" max="2" width="52.75" style="6" customWidth="1"/>
    <col min="3" max="3" width="11.5" style="6" customWidth="1"/>
    <col min="4" max="16384" width="9" style="6"/>
  </cols>
  <sheetData>
    <row r="1" spans="1:4" ht="22.9" customHeight="1">
      <c r="A1" s="504" t="s">
        <v>907</v>
      </c>
      <c r="B1" s="504"/>
      <c r="C1" s="504"/>
      <c r="D1" s="504"/>
    </row>
    <row r="2" spans="1:4" ht="22.9" customHeight="1" thickBot="1">
      <c r="A2" s="323"/>
      <c r="B2" s="324"/>
      <c r="C2" s="324"/>
      <c r="D2" s="324"/>
    </row>
    <row r="3" spans="1:4" ht="22.9" customHeight="1">
      <c r="A3" s="495" t="s">
        <v>881</v>
      </c>
      <c r="B3" s="497" t="s">
        <v>882</v>
      </c>
      <c r="C3" s="499" t="s">
        <v>883</v>
      </c>
      <c r="D3" s="500"/>
    </row>
    <row r="4" spans="1:4" ht="22.9" customHeight="1">
      <c r="A4" s="496"/>
      <c r="B4" s="498"/>
      <c r="C4" s="325" t="s">
        <v>884</v>
      </c>
      <c r="D4" s="326" t="s">
        <v>885</v>
      </c>
    </row>
    <row r="5" spans="1:4" ht="22.9" customHeight="1">
      <c r="A5" s="327" t="s">
        <v>886</v>
      </c>
      <c r="B5" s="47" t="s">
        <v>887</v>
      </c>
      <c r="C5" s="308" t="s">
        <v>1227</v>
      </c>
      <c r="D5" s="90" t="s">
        <v>1226</v>
      </c>
    </row>
    <row r="6" spans="1:4" ht="22.9" customHeight="1">
      <c r="A6" s="327" t="s">
        <v>889</v>
      </c>
      <c r="B6" s="47" t="s">
        <v>0</v>
      </c>
      <c r="C6" s="308" t="s">
        <v>1227</v>
      </c>
      <c r="D6" s="90" t="s">
        <v>888</v>
      </c>
    </row>
    <row r="7" spans="1:4" ht="22.9" customHeight="1">
      <c r="A7" s="327" t="s">
        <v>890</v>
      </c>
      <c r="B7" s="47" t="s">
        <v>39</v>
      </c>
      <c r="C7" s="303" t="s">
        <v>891</v>
      </c>
      <c r="D7" s="320" t="s">
        <v>891</v>
      </c>
    </row>
    <row r="8" spans="1:4" ht="22.9" customHeight="1">
      <c r="A8" s="327" t="s">
        <v>892</v>
      </c>
      <c r="B8" s="47" t="s">
        <v>893</v>
      </c>
      <c r="C8" s="303" t="s">
        <v>891</v>
      </c>
      <c r="D8" s="320" t="s">
        <v>891</v>
      </c>
    </row>
    <row r="9" spans="1:4" ht="22.9" customHeight="1">
      <c r="A9" s="327" t="s">
        <v>894</v>
      </c>
      <c r="B9" s="47" t="s">
        <v>66</v>
      </c>
      <c r="C9" s="303" t="s">
        <v>891</v>
      </c>
      <c r="D9" s="320" t="s">
        <v>891</v>
      </c>
    </row>
    <row r="10" spans="1:4" ht="22.9" customHeight="1">
      <c r="A10" s="327" t="s">
        <v>895</v>
      </c>
      <c r="B10" s="47" t="s">
        <v>896</v>
      </c>
      <c r="C10" s="303" t="s">
        <v>891</v>
      </c>
      <c r="D10" s="320" t="s">
        <v>891</v>
      </c>
    </row>
    <row r="11" spans="1:4" ht="22.9" customHeight="1">
      <c r="A11" s="327" t="s">
        <v>897</v>
      </c>
      <c r="B11" s="47" t="s">
        <v>898</v>
      </c>
      <c r="C11" s="303" t="s">
        <v>891</v>
      </c>
      <c r="D11" s="320" t="s">
        <v>891</v>
      </c>
    </row>
    <row r="12" spans="1:4" ht="22.9" customHeight="1">
      <c r="A12" s="327" t="s">
        <v>899</v>
      </c>
      <c r="B12" s="47" t="s">
        <v>91</v>
      </c>
      <c r="C12" s="303" t="s">
        <v>891</v>
      </c>
      <c r="D12" s="320" t="s">
        <v>891</v>
      </c>
    </row>
    <row r="13" spans="1:4" ht="22.9" customHeight="1">
      <c r="A13" s="327" t="s">
        <v>900</v>
      </c>
      <c r="B13" s="47" t="s">
        <v>122</v>
      </c>
      <c r="C13" s="303" t="s">
        <v>891</v>
      </c>
      <c r="D13" s="320" t="s">
        <v>891</v>
      </c>
    </row>
    <row r="14" spans="1:4" ht="22.9" customHeight="1">
      <c r="A14" s="327" t="s">
        <v>901</v>
      </c>
      <c r="B14" s="47" t="s">
        <v>165</v>
      </c>
      <c r="C14" s="439" t="s">
        <v>891</v>
      </c>
      <c r="D14" s="433" t="s">
        <v>891</v>
      </c>
    </row>
    <row r="15" spans="1:4" ht="22.9" customHeight="1">
      <c r="A15" s="327" t="s">
        <v>902</v>
      </c>
      <c r="B15" s="47" t="s">
        <v>194</v>
      </c>
      <c r="C15" s="303" t="s">
        <v>891</v>
      </c>
      <c r="D15" s="433" t="s">
        <v>891</v>
      </c>
    </row>
    <row r="16" spans="1:4" ht="22.9" customHeight="1">
      <c r="A16" s="327" t="s">
        <v>903</v>
      </c>
      <c r="B16" s="47" t="s">
        <v>211</v>
      </c>
      <c r="C16" s="303" t="s">
        <v>891</v>
      </c>
      <c r="D16" s="320" t="s">
        <v>891</v>
      </c>
    </row>
    <row r="17" spans="1:4" ht="22.9" customHeight="1">
      <c r="A17" s="327" t="s">
        <v>904</v>
      </c>
      <c r="B17" s="47" t="s">
        <v>234</v>
      </c>
      <c r="C17" s="303" t="s">
        <v>891</v>
      </c>
      <c r="D17" s="320" t="s">
        <v>891</v>
      </c>
    </row>
    <row r="18" spans="1:4" ht="22.9" customHeight="1">
      <c r="A18" s="327" t="s">
        <v>283</v>
      </c>
      <c r="B18" s="47" t="s">
        <v>254</v>
      </c>
      <c r="C18" s="303" t="s">
        <v>891</v>
      </c>
      <c r="D18" s="320" t="s">
        <v>891</v>
      </c>
    </row>
    <row r="19" spans="1:4" ht="22.9" customHeight="1">
      <c r="A19" s="327" t="s">
        <v>905</v>
      </c>
      <c r="B19" s="47" t="s">
        <v>270</v>
      </c>
      <c r="C19" s="303" t="s">
        <v>891</v>
      </c>
      <c r="D19" s="320" t="s">
        <v>891</v>
      </c>
    </row>
    <row r="20" spans="1:4" ht="22.9" customHeight="1">
      <c r="A20" s="328" t="s">
        <v>284</v>
      </c>
      <c r="B20" s="47" t="s">
        <v>285</v>
      </c>
      <c r="C20" s="303" t="s">
        <v>891</v>
      </c>
      <c r="D20" s="320" t="s">
        <v>891</v>
      </c>
    </row>
    <row r="21" spans="1:4" ht="22.9" customHeight="1">
      <c r="A21" s="327" t="s">
        <v>296</v>
      </c>
      <c r="B21" s="47" t="s">
        <v>297</v>
      </c>
      <c r="C21" s="303" t="s">
        <v>891</v>
      </c>
      <c r="D21" s="320" t="s">
        <v>891</v>
      </c>
    </row>
    <row r="22" spans="1:4" ht="22.9" customHeight="1">
      <c r="A22" s="327" t="s">
        <v>349</v>
      </c>
      <c r="B22" s="47" t="s">
        <v>350</v>
      </c>
      <c r="C22" s="303" t="s">
        <v>891</v>
      </c>
      <c r="D22" s="320" t="s">
        <v>891</v>
      </c>
    </row>
    <row r="23" spans="1:4" ht="22.9" customHeight="1">
      <c r="A23" s="327" t="s">
        <v>369</v>
      </c>
      <c r="B23" s="47" t="s">
        <v>370</v>
      </c>
      <c r="C23" s="303" t="s">
        <v>891</v>
      </c>
      <c r="D23" s="320" t="s">
        <v>891</v>
      </c>
    </row>
    <row r="24" spans="1:4" ht="22.9" customHeight="1">
      <c r="A24" s="327" t="s">
        <v>391</v>
      </c>
      <c r="B24" s="47" t="s">
        <v>392</v>
      </c>
      <c r="C24" s="303" t="s">
        <v>891</v>
      </c>
      <c r="D24" s="320" t="s">
        <v>891</v>
      </c>
    </row>
    <row r="25" spans="1:4" ht="22.9" customHeight="1">
      <c r="A25" s="327" t="s">
        <v>417</v>
      </c>
      <c r="B25" s="47" t="s">
        <v>418</v>
      </c>
      <c r="C25" s="303" t="s">
        <v>891</v>
      </c>
      <c r="D25" s="320" t="s">
        <v>891</v>
      </c>
    </row>
    <row r="26" spans="1:4" ht="22.9" customHeight="1">
      <c r="A26" s="327" t="s">
        <v>455</v>
      </c>
      <c r="B26" s="47" t="s">
        <v>456</v>
      </c>
      <c r="C26" s="303" t="s">
        <v>891</v>
      </c>
      <c r="D26" s="320" t="s">
        <v>891</v>
      </c>
    </row>
    <row r="27" spans="1:4" ht="22.9" customHeight="1">
      <c r="A27" s="327" t="s">
        <v>467</v>
      </c>
      <c r="B27" s="47" t="s">
        <v>468</v>
      </c>
      <c r="C27" s="303" t="s">
        <v>891</v>
      </c>
      <c r="D27" s="320" t="s">
        <v>891</v>
      </c>
    </row>
    <row r="28" spans="1:4" ht="22.9" customHeight="1">
      <c r="A28" s="327" t="s">
        <v>500</v>
      </c>
      <c r="B28" s="47" t="s">
        <v>501</v>
      </c>
      <c r="C28" s="303" t="s">
        <v>891</v>
      </c>
      <c r="D28" s="320" t="s">
        <v>891</v>
      </c>
    </row>
    <row r="29" spans="1:4" ht="22.9" customHeight="1">
      <c r="A29" s="327" t="s">
        <v>526</v>
      </c>
      <c r="B29" s="47" t="s">
        <v>527</v>
      </c>
      <c r="C29" s="303" t="s">
        <v>891</v>
      </c>
      <c r="D29" s="320" t="s">
        <v>891</v>
      </c>
    </row>
    <row r="30" spans="1:4" ht="22.9" customHeight="1">
      <c r="A30" s="327" t="s">
        <v>580</v>
      </c>
      <c r="B30" s="47" t="s">
        <v>581</v>
      </c>
      <c r="C30" s="303" t="s">
        <v>891</v>
      </c>
      <c r="D30" s="320" t="s">
        <v>891</v>
      </c>
    </row>
    <row r="31" spans="1:4" ht="22.9" customHeight="1">
      <c r="A31" s="327" t="s">
        <v>600</v>
      </c>
      <c r="B31" s="47" t="s">
        <v>601</v>
      </c>
      <c r="C31" s="303" t="s">
        <v>891</v>
      </c>
      <c r="D31" s="320" t="s">
        <v>891</v>
      </c>
    </row>
    <row r="32" spans="1:4" ht="22.9" customHeight="1">
      <c r="A32" s="327" t="s">
        <v>624</v>
      </c>
      <c r="B32" s="47" t="s">
        <v>625</v>
      </c>
      <c r="C32" s="303" t="s">
        <v>891</v>
      </c>
      <c r="D32" s="320" t="s">
        <v>891</v>
      </c>
    </row>
    <row r="33" spans="1:4" ht="22.9" customHeight="1">
      <c r="A33" s="327" t="s">
        <v>660</v>
      </c>
      <c r="B33" s="47" t="s">
        <v>661</v>
      </c>
      <c r="C33" s="303" t="s">
        <v>891</v>
      </c>
      <c r="D33" s="320" t="s">
        <v>891</v>
      </c>
    </row>
    <row r="34" spans="1:4" ht="22.9" customHeight="1">
      <c r="A34" s="327" t="s">
        <v>700</v>
      </c>
      <c r="B34" s="47" t="s">
        <v>701</v>
      </c>
      <c r="C34" s="303" t="s">
        <v>891</v>
      </c>
      <c r="D34" s="320" t="s">
        <v>891</v>
      </c>
    </row>
    <row r="35" spans="1:4" ht="22.9" customHeight="1">
      <c r="A35" s="327" t="s">
        <v>748</v>
      </c>
      <c r="B35" s="47" t="s">
        <v>749</v>
      </c>
      <c r="C35" s="303" t="s">
        <v>891</v>
      </c>
      <c r="D35" s="320" t="s">
        <v>891</v>
      </c>
    </row>
    <row r="36" spans="1:4" ht="22.9" customHeight="1">
      <c r="A36" s="327" t="s">
        <v>765</v>
      </c>
      <c r="B36" s="47" t="s">
        <v>766</v>
      </c>
      <c r="C36" s="303" t="s">
        <v>891</v>
      </c>
      <c r="D36" s="320" t="s">
        <v>891</v>
      </c>
    </row>
    <row r="37" spans="1:4" ht="22.9" customHeight="1">
      <c r="A37" s="327" t="s">
        <v>786</v>
      </c>
      <c r="B37" s="47" t="s">
        <v>787</v>
      </c>
      <c r="C37" s="303" t="s">
        <v>891</v>
      </c>
      <c r="D37" s="320" t="s">
        <v>891</v>
      </c>
    </row>
    <row r="38" spans="1:4" ht="22.9" customHeight="1">
      <c r="A38" s="327" t="s">
        <v>805</v>
      </c>
      <c r="B38" s="47" t="s">
        <v>806</v>
      </c>
      <c r="C38" s="303" t="s">
        <v>891</v>
      </c>
      <c r="D38" s="320" t="s">
        <v>891</v>
      </c>
    </row>
    <row r="39" spans="1:4" ht="22.9" customHeight="1">
      <c r="A39" s="327" t="s">
        <v>825</v>
      </c>
      <c r="B39" s="47" t="s">
        <v>826</v>
      </c>
      <c r="C39" s="303" t="s">
        <v>891</v>
      </c>
      <c r="D39" s="320" t="s">
        <v>891</v>
      </c>
    </row>
    <row r="40" spans="1:4" ht="22.9" customHeight="1">
      <c r="A40" s="327" t="s">
        <v>831</v>
      </c>
      <c r="B40" s="47" t="s">
        <v>832</v>
      </c>
      <c r="C40" s="303" t="s">
        <v>891</v>
      </c>
      <c r="D40" s="320" t="s">
        <v>891</v>
      </c>
    </row>
    <row r="41" spans="1:4" ht="22.9" customHeight="1">
      <c r="A41" s="327" t="s">
        <v>850</v>
      </c>
      <c r="B41" s="48" t="s">
        <v>851</v>
      </c>
      <c r="C41" s="303" t="s">
        <v>891</v>
      </c>
      <c r="D41" s="320" t="s">
        <v>891</v>
      </c>
    </row>
    <row r="42" spans="1:4" ht="22.9" customHeight="1" thickBot="1">
      <c r="A42" s="501" t="s">
        <v>906</v>
      </c>
      <c r="B42" s="502"/>
      <c r="C42" s="502"/>
      <c r="D42" s="503"/>
    </row>
  </sheetData>
  <sheetProtection password="CF88" sheet="1" objects="1" scenarios="1"/>
  <mergeCells count="5">
    <mergeCell ref="A3:A4"/>
    <mergeCell ref="B3:B4"/>
    <mergeCell ref="C3:D3"/>
    <mergeCell ref="A42:D42"/>
    <mergeCell ref="A1:D1"/>
  </mergeCells>
  <phoneticPr fontId="1" type="noConversion"/>
  <dataValidations count="1">
    <dataValidation type="list" allowBlank="1" showInputMessage="1" showErrorMessage="1" sqref="C7:D41">
      <formula1>"□,√,×"</formula1>
    </dataValidation>
  </dataValidations>
  <hyperlinks>
    <hyperlink ref="B5" location="A000000!A1" display="企业基础信息表"/>
    <hyperlink ref="B6" location="'A100000'!A1" display="中华人民共和国企业所得税年度纳税申报表（A类）"/>
    <hyperlink ref="B7" location="'A101010'!A1" display="一般企业收入明细表"/>
    <hyperlink ref="B8" location="'A101020'!A1" display="金融企业收入明细表"/>
    <hyperlink ref="B9" location="'A102010'!A1" display="一般企业成本支出明细表"/>
    <hyperlink ref="B10" location="'A102020'!A1" display="金融企业支出明细表"/>
    <hyperlink ref="B11" location="'A103000 '!A1" display="事业单位、民间非营利组织收入、支出明细表"/>
    <hyperlink ref="B12" location="'A104000'!A1" display="期间费用明细表"/>
    <hyperlink ref="B13" location="'A105000'!A1" display="纳税调整项目明细表"/>
    <hyperlink ref="B14" location="'A105010'!A1" display="视同销售和房地产开发企业特定业务纳税调整明细表"/>
    <hyperlink ref="B15" location="'A105020'!A1" display="未按权责发生制确认收入纳税调整明细表"/>
    <hyperlink ref="B16" location="'A105030'!A1" display="投资收益纳税调整明细表"/>
    <hyperlink ref="B17" location="'A105040'!A1" display="专项用途财政性资金纳税调整明细表"/>
    <hyperlink ref="B18" location="'A105050'!A1" display="职工薪酬支出及纳税调整明细表"/>
    <hyperlink ref="B19" location="'A105060'!A1" display="广告费和业务宣传费跨年度纳税调整明细表"/>
    <hyperlink ref="B20" location="'A105070'!A1" display="捐赠支出及纳税调整明细表"/>
    <hyperlink ref="B21" location="'A105080'!A1" display="资产折旧、摊销及纳税调整明细表"/>
    <hyperlink ref="B22" location="'A105090'!A1" display="资产损失税前扣除及纳税调整明细表"/>
    <hyperlink ref="B23" location="'A105100'!A1" display="企业重组及递延纳税事项纳税调整明细表"/>
    <hyperlink ref="B24" location="'A105110'!A1" display="政策性搬迁纳税调整明细表"/>
    <hyperlink ref="B25" location="'A105120'!A1" display="特殊行业准备金及纳税调整明细表"/>
    <hyperlink ref="B26" location="'A106000'!A1" display="企业所得税弥补亏损明细表"/>
    <hyperlink ref="B27" location="'A107010'!A1" display="免税、减计收入及加计扣除优惠明细表"/>
    <hyperlink ref="B28" location="'A107011'!A1" display="符合条件的居民企业之间的股息、红利等权益性投资收益优惠明细表"/>
    <hyperlink ref="B29" location="'A107012'!A1" display="研发费用加计扣除优惠明细表"/>
    <hyperlink ref="B30" location="'A107020'!A1" display="所得减免优惠明细表"/>
    <hyperlink ref="B31" location="'A107030'!A1" display="抵扣应纳税所得额明细表"/>
    <hyperlink ref="B32" location="'A107040'!A1" display="减免所得税优惠明细表"/>
    <hyperlink ref="B33" location="'A107041'!A1" display="高新技术企业优惠情况及明细表"/>
    <hyperlink ref="B34" location="'A107042'!A1" display="软件、集成电路企业优惠情况及明细表"/>
    <hyperlink ref="B35" location="'A107050'!A1" display="税额抵免优惠明细表"/>
    <hyperlink ref="B36" location="'A108000'!A1" display="境外所得税收抵免明细表"/>
    <hyperlink ref="B37" location="'A108010'!A1" display="境外所得纳税调整后所得明细表"/>
    <hyperlink ref="B38" location="'A108020'!A1" display="境外分支机构弥补亏损明细表"/>
    <hyperlink ref="B39" location="'A108030'!A1" display="跨年度结转抵免境外所得税明细表"/>
    <hyperlink ref="B40" location="'A109000'!A1" display="跨地区经营汇总纳税企业年度分摊企业所得税明细表"/>
    <hyperlink ref="B41" location="'A109010'!A1" display="企业所得税汇总纳税分支机构所得税分配表"/>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Sheet3"/>
  <dimension ref="A1:Q44"/>
  <sheetViews>
    <sheetView workbookViewId="0">
      <pane ySplit="1" topLeftCell="A5" activePane="bottomLeft" state="frozen"/>
      <selection pane="bottomLeft" activeCell="N23" sqref="N23:Q23"/>
    </sheetView>
  </sheetViews>
  <sheetFormatPr defaultRowHeight="13.5"/>
  <cols>
    <col min="1" max="1" width="13.5" customWidth="1"/>
    <col min="2" max="2" width="2.75" customWidth="1"/>
    <col min="3" max="3" width="6.5" customWidth="1"/>
    <col min="4" max="4" width="5" customWidth="1"/>
    <col min="5" max="5" width="3.375" customWidth="1"/>
    <col min="6" max="6" width="7.75" customWidth="1"/>
    <col min="7" max="7" width="3.25" customWidth="1"/>
    <col min="8" max="8" width="2.75" customWidth="1"/>
    <col min="9" max="9" width="4.25" customWidth="1"/>
    <col min="10" max="10" width="5.375" customWidth="1"/>
    <col min="11" max="11" width="4.5" customWidth="1"/>
    <col min="12" max="12" width="5.25" customWidth="1"/>
    <col min="13" max="13" width="2.875" customWidth="1"/>
    <col min="14" max="14" width="4.375" customWidth="1"/>
    <col min="15" max="15" width="8.125" customWidth="1"/>
    <col min="16" max="16" width="6.375" customWidth="1"/>
    <col min="17" max="17" width="9.125" customWidth="1"/>
    <col min="20" max="20" width="51.375" customWidth="1"/>
  </cols>
  <sheetData>
    <row r="1" spans="1:17" ht="19.5" customHeight="1" thickBot="1">
      <c r="A1" s="545" t="s">
        <v>1270</v>
      </c>
      <c r="B1" s="545"/>
      <c r="C1" s="545"/>
      <c r="D1" s="545"/>
      <c r="E1" s="545"/>
      <c r="F1" s="545"/>
      <c r="G1" s="545"/>
      <c r="H1" s="545"/>
      <c r="I1" s="545"/>
      <c r="J1" s="545"/>
      <c r="K1" s="545"/>
      <c r="L1" s="545"/>
      <c r="M1" s="545"/>
      <c r="N1" s="545"/>
      <c r="O1" s="545"/>
      <c r="P1" s="545"/>
      <c r="Q1" s="545"/>
    </row>
    <row r="2" spans="1:17" ht="16.5" customHeight="1">
      <c r="A2" s="505" t="s">
        <v>908</v>
      </c>
      <c r="B2" s="506"/>
      <c r="C2" s="506"/>
      <c r="D2" s="506"/>
      <c r="E2" s="506"/>
      <c r="F2" s="506"/>
      <c r="G2" s="506"/>
      <c r="H2" s="506"/>
      <c r="I2" s="506"/>
      <c r="J2" s="506"/>
      <c r="K2" s="506"/>
      <c r="L2" s="506"/>
      <c r="M2" s="506"/>
      <c r="N2" s="506"/>
      <c r="O2" s="506"/>
      <c r="P2" s="506"/>
      <c r="Q2" s="507"/>
    </row>
    <row r="3" spans="1:17" ht="18" customHeight="1">
      <c r="A3" s="508" t="s">
        <v>909</v>
      </c>
      <c r="B3" s="21" t="s">
        <v>891</v>
      </c>
      <c r="C3" s="509" t="s">
        <v>1250</v>
      </c>
      <c r="D3" s="509"/>
      <c r="E3" s="509"/>
      <c r="F3" s="509"/>
      <c r="G3" s="509"/>
      <c r="H3" s="509"/>
      <c r="I3" s="509"/>
      <c r="J3" s="509"/>
      <c r="K3" s="509"/>
      <c r="L3" s="509"/>
      <c r="M3" s="509"/>
      <c r="N3" s="509"/>
      <c r="O3" s="509"/>
      <c r="P3" s="509"/>
      <c r="Q3" s="510"/>
    </row>
    <row r="4" spans="1:17" ht="18" customHeight="1">
      <c r="A4" s="508"/>
      <c r="B4" s="21" t="s">
        <v>983</v>
      </c>
      <c r="C4" s="509" t="s">
        <v>1249</v>
      </c>
      <c r="D4" s="509"/>
      <c r="E4" s="509"/>
      <c r="F4" s="509"/>
      <c r="G4" s="509"/>
      <c r="H4" s="509"/>
      <c r="I4" s="509"/>
      <c r="J4" s="509"/>
      <c r="K4" s="509"/>
      <c r="L4" s="509"/>
      <c r="M4" s="509"/>
      <c r="N4" s="509"/>
      <c r="O4" s="509"/>
      <c r="P4" s="509"/>
      <c r="Q4" s="510"/>
    </row>
    <row r="5" spans="1:17" ht="18" customHeight="1">
      <c r="A5" s="508"/>
      <c r="B5" s="21" t="s">
        <v>984</v>
      </c>
      <c r="C5" s="509" t="s">
        <v>985</v>
      </c>
      <c r="D5" s="509"/>
      <c r="E5" s="509"/>
      <c r="F5" s="509"/>
      <c r="G5" s="509"/>
      <c r="H5" s="509"/>
      <c r="I5" s="509"/>
      <c r="J5" s="509"/>
      <c r="K5" s="509"/>
      <c r="L5" s="509"/>
      <c r="M5" s="509"/>
      <c r="N5" s="509"/>
      <c r="O5" s="509"/>
      <c r="P5" s="509"/>
      <c r="Q5" s="510"/>
    </row>
    <row r="6" spans="1:17" ht="18" customHeight="1">
      <c r="A6" s="508"/>
      <c r="B6" s="21" t="s">
        <v>984</v>
      </c>
      <c r="C6" s="509" t="s">
        <v>1248</v>
      </c>
      <c r="D6" s="509"/>
      <c r="E6" s="509"/>
      <c r="F6" s="509"/>
      <c r="G6" s="509"/>
      <c r="H6" s="509"/>
      <c r="I6" s="509"/>
      <c r="J6" s="509"/>
      <c r="K6" s="509"/>
      <c r="L6" s="509"/>
      <c r="M6" s="509"/>
      <c r="N6" s="509"/>
      <c r="O6" s="509"/>
      <c r="P6" s="509"/>
      <c r="Q6" s="510"/>
    </row>
    <row r="7" spans="1:17" ht="18" customHeight="1">
      <c r="A7" s="508"/>
      <c r="B7" s="21" t="s">
        <v>983</v>
      </c>
      <c r="C7" s="509" t="s">
        <v>1228</v>
      </c>
      <c r="D7" s="509"/>
      <c r="E7" s="509"/>
      <c r="F7" s="509"/>
      <c r="G7" s="509"/>
      <c r="H7" s="509"/>
      <c r="I7" s="509"/>
      <c r="J7" s="509"/>
      <c r="K7" s="509"/>
      <c r="L7" s="509"/>
      <c r="M7" s="509"/>
      <c r="N7" s="509"/>
      <c r="O7" s="509"/>
      <c r="P7" s="509"/>
      <c r="Q7" s="510"/>
    </row>
    <row r="8" spans="1:17" ht="18" customHeight="1">
      <c r="A8" s="508"/>
      <c r="B8" s="21" t="s">
        <v>891</v>
      </c>
      <c r="C8" s="509" t="s">
        <v>986</v>
      </c>
      <c r="D8" s="509"/>
      <c r="E8" s="509"/>
      <c r="F8" s="509"/>
      <c r="G8" s="509"/>
      <c r="H8" s="509"/>
      <c r="I8" s="509"/>
      <c r="J8" s="509"/>
      <c r="K8" s="509"/>
      <c r="L8" s="509"/>
      <c r="M8" s="509"/>
      <c r="N8" s="509"/>
      <c r="O8" s="509"/>
      <c r="P8" s="509"/>
      <c r="Q8" s="510"/>
    </row>
    <row r="9" spans="1:17" ht="18" customHeight="1">
      <c r="A9" s="508" t="s">
        <v>1245</v>
      </c>
      <c r="B9" s="511"/>
      <c r="C9" s="511"/>
      <c r="D9" s="512"/>
      <c r="E9" s="512"/>
      <c r="F9" s="512"/>
      <c r="G9" s="512"/>
      <c r="H9" s="512"/>
      <c r="I9" s="512"/>
      <c r="J9" s="511" t="s">
        <v>1247</v>
      </c>
      <c r="K9" s="511"/>
      <c r="L9" s="511"/>
      <c r="M9" s="511"/>
      <c r="N9" s="511"/>
      <c r="O9" s="512"/>
      <c r="P9" s="512"/>
      <c r="Q9" s="513"/>
    </row>
    <row r="10" spans="1:17" ht="18" customHeight="1">
      <c r="A10" s="508" t="s">
        <v>910</v>
      </c>
      <c r="B10" s="511"/>
      <c r="C10" s="511"/>
      <c r="D10" s="512"/>
      <c r="E10" s="512"/>
      <c r="F10" s="512"/>
      <c r="G10" s="512"/>
      <c r="H10" s="512"/>
      <c r="I10" s="512"/>
      <c r="J10" s="511" t="s">
        <v>911</v>
      </c>
      <c r="K10" s="511"/>
      <c r="L10" s="511"/>
      <c r="M10" s="511"/>
      <c r="N10" s="511"/>
      <c r="O10" s="514" t="s">
        <v>912</v>
      </c>
      <c r="P10" s="515"/>
      <c r="Q10" s="516"/>
    </row>
    <row r="11" spans="1:17" ht="18" customHeight="1">
      <c r="A11" s="508" t="s">
        <v>913</v>
      </c>
      <c r="B11" s="511"/>
      <c r="C11" s="511"/>
      <c r="D11" s="512" t="s">
        <v>1271</v>
      </c>
      <c r="E11" s="512"/>
      <c r="F11" s="512"/>
      <c r="G11" s="512"/>
      <c r="H11" s="512"/>
      <c r="I11" s="512"/>
      <c r="J11" s="511" t="s">
        <v>914</v>
      </c>
      <c r="K11" s="511"/>
      <c r="L11" s="511"/>
      <c r="M11" s="511"/>
      <c r="N11" s="511"/>
      <c r="O11" s="512" t="s">
        <v>912</v>
      </c>
      <c r="P11" s="512"/>
      <c r="Q11" s="513"/>
    </row>
    <row r="12" spans="1:17" ht="18" customHeight="1">
      <c r="A12" s="508" t="s">
        <v>915</v>
      </c>
      <c r="B12" s="511"/>
      <c r="C12" s="511"/>
      <c r="D12" s="512" t="s">
        <v>1272</v>
      </c>
      <c r="E12" s="512"/>
      <c r="F12" s="512"/>
      <c r="G12" s="512"/>
      <c r="H12" s="512"/>
      <c r="I12" s="512"/>
      <c r="J12" s="511" t="s">
        <v>916</v>
      </c>
      <c r="K12" s="511"/>
      <c r="L12" s="511"/>
      <c r="M12" s="511"/>
      <c r="N12" s="511"/>
      <c r="O12" s="512" t="s">
        <v>912</v>
      </c>
      <c r="P12" s="512"/>
      <c r="Q12" s="513"/>
    </row>
    <row r="13" spans="1:17" ht="18" customHeight="1">
      <c r="A13" s="520" t="s">
        <v>917</v>
      </c>
      <c r="B13" s="521" t="s">
        <v>918</v>
      </c>
      <c r="C13" s="521"/>
      <c r="D13" s="521"/>
      <c r="E13" s="521"/>
      <c r="F13" s="521"/>
      <c r="G13" s="521"/>
      <c r="H13" s="521"/>
      <c r="I13" s="521"/>
      <c r="J13" s="521"/>
      <c r="K13" s="521"/>
      <c r="L13" s="521"/>
      <c r="M13" s="521"/>
      <c r="N13" s="521"/>
      <c r="O13" s="521"/>
      <c r="P13" s="521"/>
      <c r="Q13" s="522"/>
    </row>
    <row r="14" spans="1:17" ht="18" customHeight="1">
      <c r="A14" s="520"/>
      <c r="B14" s="521" t="s">
        <v>1258</v>
      </c>
      <c r="C14" s="521"/>
      <c r="D14" s="521"/>
      <c r="E14" s="521"/>
      <c r="F14" s="521"/>
      <c r="G14" s="521"/>
      <c r="H14" s="521"/>
      <c r="I14" s="521"/>
      <c r="J14" s="521"/>
      <c r="K14" s="521"/>
      <c r="L14" s="521"/>
      <c r="M14" s="521"/>
      <c r="N14" s="521"/>
      <c r="O14" s="521"/>
      <c r="P14" s="521"/>
      <c r="Q14" s="522"/>
    </row>
    <row r="15" spans="1:17" ht="18" customHeight="1">
      <c r="A15" s="520"/>
      <c r="B15" s="521" t="s">
        <v>919</v>
      </c>
      <c r="C15" s="521"/>
      <c r="D15" s="521"/>
      <c r="E15" s="521"/>
      <c r="F15" s="521"/>
      <c r="G15" s="521"/>
      <c r="H15" s="521"/>
      <c r="I15" s="521"/>
      <c r="J15" s="521"/>
      <c r="K15" s="521"/>
      <c r="L15" s="521"/>
      <c r="M15" s="521"/>
      <c r="N15" s="521"/>
      <c r="O15" s="521"/>
      <c r="P15" s="521"/>
      <c r="Q15" s="522"/>
    </row>
    <row r="16" spans="1:17" ht="18" customHeight="1">
      <c r="A16" s="520"/>
      <c r="B16" s="521" t="s">
        <v>1342</v>
      </c>
      <c r="C16" s="521"/>
      <c r="D16" s="521"/>
      <c r="E16" s="521"/>
      <c r="F16" s="521"/>
      <c r="G16" s="521"/>
      <c r="H16" s="521"/>
      <c r="I16" s="521"/>
      <c r="J16" s="521"/>
      <c r="K16" s="521"/>
      <c r="L16" s="521"/>
      <c r="M16" s="521"/>
      <c r="N16" s="521"/>
      <c r="O16" s="521"/>
      <c r="P16" s="521"/>
      <c r="Q16" s="522"/>
    </row>
    <row r="17" spans="1:17" ht="18" customHeight="1">
      <c r="A17" s="520"/>
      <c r="B17" s="521" t="s">
        <v>1215</v>
      </c>
      <c r="C17" s="521"/>
      <c r="D17" s="521"/>
      <c r="E17" s="521"/>
      <c r="F17" s="521"/>
      <c r="G17" s="521"/>
      <c r="H17" s="521"/>
      <c r="I17" s="521"/>
      <c r="J17" s="521"/>
      <c r="K17" s="521"/>
      <c r="L17" s="521"/>
      <c r="M17" s="521"/>
      <c r="N17" s="521"/>
      <c r="O17" s="521"/>
      <c r="P17" s="521"/>
      <c r="Q17" s="522"/>
    </row>
    <row r="18" spans="1:17" ht="18" customHeight="1">
      <c r="A18" s="520"/>
      <c r="B18" s="521" t="s">
        <v>1264</v>
      </c>
      <c r="C18" s="521"/>
      <c r="D18" s="521"/>
      <c r="E18" s="521"/>
      <c r="F18" s="521"/>
      <c r="G18" s="521"/>
      <c r="H18" s="521"/>
      <c r="I18" s="521"/>
      <c r="J18" s="521"/>
      <c r="K18" s="521"/>
      <c r="L18" s="521"/>
      <c r="M18" s="521"/>
      <c r="N18" s="521"/>
      <c r="O18" s="521"/>
      <c r="P18" s="521"/>
      <c r="Q18" s="522"/>
    </row>
    <row r="19" spans="1:17" ht="18" customHeight="1">
      <c r="A19" s="520"/>
      <c r="B19" s="521" t="s">
        <v>1265</v>
      </c>
      <c r="C19" s="521"/>
      <c r="D19" s="521"/>
      <c r="E19" s="521"/>
      <c r="F19" s="521"/>
      <c r="G19" s="521"/>
      <c r="H19" s="521"/>
      <c r="I19" s="521"/>
      <c r="J19" s="521"/>
      <c r="K19" s="521"/>
      <c r="L19" s="521"/>
      <c r="M19" s="521"/>
      <c r="N19" s="521"/>
      <c r="O19" s="521"/>
      <c r="P19" s="521"/>
      <c r="Q19" s="522"/>
    </row>
    <row r="20" spans="1:17" ht="18" customHeight="1">
      <c r="A20" s="520"/>
      <c r="B20" s="521" t="s">
        <v>1246</v>
      </c>
      <c r="C20" s="521"/>
      <c r="D20" s="521"/>
      <c r="E20" s="521"/>
      <c r="F20" s="521"/>
      <c r="G20" s="521"/>
      <c r="H20" s="521"/>
      <c r="I20" s="521"/>
      <c r="J20" s="521"/>
      <c r="K20" s="521"/>
      <c r="L20" s="521"/>
      <c r="M20" s="521"/>
      <c r="N20" s="521"/>
      <c r="O20" s="521"/>
      <c r="P20" s="521"/>
      <c r="Q20" s="522"/>
    </row>
    <row r="21" spans="1:17" ht="18" customHeight="1">
      <c r="A21" s="520"/>
      <c r="B21" s="521" t="s">
        <v>1266</v>
      </c>
      <c r="C21" s="521"/>
      <c r="D21" s="521"/>
      <c r="E21" s="521"/>
      <c r="F21" s="521"/>
      <c r="G21" s="521"/>
      <c r="H21" s="521"/>
      <c r="I21" s="521"/>
      <c r="J21" s="521"/>
      <c r="K21" s="521"/>
      <c r="L21" s="521"/>
      <c r="M21" s="521"/>
      <c r="N21" s="521"/>
      <c r="O21" s="521"/>
      <c r="P21" s="521"/>
      <c r="Q21" s="522"/>
    </row>
    <row r="22" spans="1:17" ht="18" customHeight="1">
      <c r="A22" s="517" t="s">
        <v>920</v>
      </c>
      <c r="B22" s="518"/>
      <c r="C22" s="518"/>
      <c r="D22" s="518"/>
      <c r="E22" s="518"/>
      <c r="F22" s="518"/>
      <c r="G22" s="518"/>
      <c r="H22" s="518"/>
      <c r="I22" s="518"/>
      <c r="J22" s="518"/>
      <c r="K22" s="518"/>
      <c r="L22" s="518"/>
      <c r="M22" s="518"/>
      <c r="N22" s="518"/>
      <c r="O22" s="518"/>
      <c r="P22" s="518"/>
      <c r="Q22" s="519"/>
    </row>
    <row r="23" spans="1:17" ht="18" customHeight="1">
      <c r="A23" s="508" t="s">
        <v>921</v>
      </c>
      <c r="B23" s="511"/>
      <c r="C23" s="511"/>
      <c r="D23" s="511"/>
      <c r="E23" s="511"/>
      <c r="F23" s="511"/>
      <c r="G23" s="512" t="s">
        <v>1267</v>
      </c>
      <c r="H23" s="512"/>
      <c r="I23" s="512"/>
      <c r="J23" s="512"/>
      <c r="K23" s="512"/>
      <c r="L23" s="512"/>
      <c r="M23" s="512"/>
      <c r="N23" s="512" t="s">
        <v>1268</v>
      </c>
      <c r="O23" s="512"/>
      <c r="P23" s="512"/>
      <c r="Q23" s="513"/>
    </row>
    <row r="24" spans="1:17" ht="18" customHeight="1">
      <c r="A24" s="508" t="s">
        <v>922</v>
      </c>
      <c r="B24" s="511"/>
      <c r="C24" s="511"/>
      <c r="D24" s="511"/>
      <c r="E24" s="511"/>
      <c r="F24" s="511"/>
      <c r="G24" s="512" t="s">
        <v>1267</v>
      </c>
      <c r="H24" s="512"/>
      <c r="I24" s="512"/>
      <c r="J24" s="512"/>
      <c r="K24" s="512"/>
      <c r="L24" s="512"/>
      <c r="M24" s="512"/>
      <c r="N24" s="512" t="s">
        <v>1268</v>
      </c>
      <c r="O24" s="512"/>
      <c r="P24" s="512"/>
      <c r="Q24" s="513"/>
    </row>
    <row r="25" spans="1:17" ht="18" customHeight="1">
      <c r="A25" s="524" t="s">
        <v>923</v>
      </c>
      <c r="B25" s="525"/>
      <c r="C25" s="525"/>
      <c r="D25" s="525"/>
      <c r="E25" s="525"/>
      <c r="F25" s="525"/>
      <c r="G25" s="512" t="s">
        <v>1267</v>
      </c>
      <c r="H25" s="512"/>
      <c r="I25" s="512"/>
      <c r="J25" s="512"/>
      <c r="K25" s="512"/>
      <c r="L25" s="512"/>
      <c r="M25" s="512"/>
      <c r="N25" s="512" t="s">
        <v>1268</v>
      </c>
      <c r="O25" s="512"/>
      <c r="P25" s="512"/>
      <c r="Q25" s="513"/>
    </row>
    <row r="26" spans="1:17" ht="18" customHeight="1">
      <c r="A26" s="524" t="s">
        <v>924</v>
      </c>
      <c r="B26" s="525"/>
      <c r="C26" s="525"/>
      <c r="D26" s="525"/>
      <c r="E26" s="525"/>
      <c r="F26" s="525"/>
      <c r="G26" s="526" t="s">
        <v>1269</v>
      </c>
      <c r="H26" s="526"/>
      <c r="I26" s="526"/>
      <c r="J26" s="526"/>
      <c r="K26" s="526"/>
      <c r="L26" s="526"/>
      <c r="M26" s="526"/>
      <c r="N26" s="526"/>
      <c r="O26" s="526"/>
      <c r="P26" s="526"/>
      <c r="Q26" s="527"/>
    </row>
    <row r="27" spans="1:17" ht="18" customHeight="1">
      <c r="A27" s="524" t="s">
        <v>925</v>
      </c>
      <c r="B27" s="525"/>
      <c r="C27" s="528" t="s">
        <v>926</v>
      </c>
      <c r="D27" s="528"/>
      <c r="E27" s="528"/>
      <c r="F27" s="528"/>
      <c r="G27" s="529" t="s">
        <v>927</v>
      </c>
      <c r="H27" s="530"/>
      <c r="I27" s="530"/>
      <c r="J27" s="530"/>
      <c r="K27" s="530"/>
      <c r="L27" s="530"/>
      <c r="M27" s="531"/>
      <c r="N27" s="528" t="s">
        <v>928</v>
      </c>
      <c r="O27" s="528"/>
      <c r="P27" s="528"/>
      <c r="Q27" s="532"/>
    </row>
    <row r="28" spans="1:17" ht="18" customHeight="1">
      <c r="A28" s="544" t="s">
        <v>929</v>
      </c>
      <c r="B28" s="523"/>
      <c r="C28" s="523" t="s">
        <v>1276</v>
      </c>
      <c r="D28" s="523"/>
      <c r="E28" s="523"/>
      <c r="F28" s="523" t="s">
        <v>1277</v>
      </c>
      <c r="G28" s="523"/>
      <c r="H28" s="523" t="s">
        <v>1278</v>
      </c>
      <c r="I28" s="523"/>
      <c r="J28" s="523"/>
      <c r="K28" s="523" t="s">
        <v>1279</v>
      </c>
      <c r="L28" s="523"/>
      <c r="M28" s="523" t="s">
        <v>1280</v>
      </c>
      <c r="N28" s="523"/>
      <c r="O28" s="523"/>
      <c r="P28" s="523" t="s">
        <v>1281</v>
      </c>
      <c r="Q28" s="537"/>
    </row>
    <row r="29" spans="1:17" ht="18" customHeight="1">
      <c r="A29" s="540" t="s">
        <v>930</v>
      </c>
      <c r="B29" s="541"/>
      <c r="C29" s="542" t="s">
        <v>96</v>
      </c>
      <c r="D29" s="542"/>
      <c r="E29" s="542"/>
      <c r="F29" s="533" t="s">
        <v>1282</v>
      </c>
      <c r="G29" s="533"/>
      <c r="H29" s="533" t="s">
        <v>1283</v>
      </c>
      <c r="I29" s="533"/>
      <c r="J29" s="533"/>
      <c r="K29" s="533" t="s">
        <v>1283</v>
      </c>
      <c r="L29" s="533"/>
      <c r="M29" s="533" t="s">
        <v>1284</v>
      </c>
      <c r="N29" s="533"/>
      <c r="O29" s="533"/>
      <c r="P29" s="533" t="s">
        <v>1285</v>
      </c>
      <c r="Q29" s="535"/>
    </row>
    <row r="30" spans="1:17" ht="18" customHeight="1">
      <c r="A30" s="524"/>
      <c r="B30" s="525"/>
      <c r="C30" s="526"/>
      <c r="D30" s="526"/>
      <c r="E30" s="526"/>
      <c r="F30" s="534" t="s">
        <v>1286</v>
      </c>
      <c r="G30" s="534"/>
      <c r="H30" s="534" t="s">
        <v>1287</v>
      </c>
      <c r="I30" s="534"/>
      <c r="J30" s="534"/>
      <c r="K30" s="534" t="s">
        <v>1287</v>
      </c>
      <c r="L30" s="534"/>
      <c r="M30" s="534" t="s">
        <v>1288</v>
      </c>
      <c r="N30" s="534"/>
      <c r="O30" s="534"/>
      <c r="P30" s="534" t="s">
        <v>1289</v>
      </c>
      <c r="Q30" s="536"/>
    </row>
    <row r="31" spans="1:17" ht="18" customHeight="1">
      <c r="A31" s="524"/>
      <c r="B31" s="525"/>
      <c r="C31" s="526"/>
      <c r="D31" s="526"/>
      <c r="E31" s="526"/>
      <c r="F31" s="543"/>
      <c r="G31" s="543"/>
      <c r="H31" s="534" t="s">
        <v>1290</v>
      </c>
      <c r="I31" s="534"/>
      <c r="J31" s="534"/>
      <c r="K31" s="534"/>
      <c r="L31" s="534"/>
      <c r="M31" s="534" t="s">
        <v>1291</v>
      </c>
      <c r="N31" s="534"/>
      <c r="O31" s="534"/>
      <c r="P31" s="534" t="s">
        <v>1292</v>
      </c>
      <c r="Q31" s="536"/>
    </row>
    <row r="32" spans="1:17" ht="18" customHeight="1">
      <c r="A32" s="517" t="s">
        <v>931</v>
      </c>
      <c r="B32" s="518"/>
      <c r="C32" s="518"/>
      <c r="D32" s="518"/>
      <c r="E32" s="518"/>
      <c r="F32" s="518"/>
      <c r="G32" s="518"/>
      <c r="H32" s="518"/>
      <c r="I32" s="518"/>
      <c r="J32" s="518"/>
      <c r="K32" s="518"/>
      <c r="L32" s="518"/>
      <c r="M32" s="518"/>
      <c r="N32" s="518"/>
      <c r="O32" s="518"/>
      <c r="P32" s="518"/>
      <c r="Q32" s="519"/>
    </row>
    <row r="33" spans="1:17" ht="25.5" customHeight="1">
      <c r="A33" s="8" t="s">
        <v>932</v>
      </c>
      <c r="B33" s="512" t="s">
        <v>933</v>
      </c>
      <c r="C33" s="512"/>
      <c r="D33" s="512"/>
      <c r="E33" s="512" t="s">
        <v>934</v>
      </c>
      <c r="F33" s="512"/>
      <c r="G33" s="512"/>
      <c r="H33" s="512"/>
      <c r="I33" s="512" t="s">
        <v>506</v>
      </c>
      <c r="J33" s="512"/>
      <c r="K33" s="512"/>
      <c r="L33" s="512" t="s">
        <v>935</v>
      </c>
      <c r="M33" s="512"/>
      <c r="N33" s="512"/>
      <c r="O33" s="512"/>
      <c r="P33" s="512"/>
      <c r="Q33" s="9" t="s">
        <v>936</v>
      </c>
    </row>
    <row r="34" spans="1:17" ht="18" customHeight="1">
      <c r="A34" s="10"/>
      <c r="B34" s="538"/>
      <c r="C34" s="538"/>
      <c r="D34" s="538"/>
      <c r="E34" s="538"/>
      <c r="F34" s="538"/>
      <c r="G34" s="538"/>
      <c r="H34" s="538"/>
      <c r="I34" s="539"/>
      <c r="J34" s="539"/>
      <c r="K34" s="539"/>
      <c r="L34" s="538"/>
      <c r="M34" s="538"/>
      <c r="N34" s="538"/>
      <c r="O34" s="538"/>
      <c r="P34" s="538"/>
      <c r="Q34" s="11"/>
    </row>
    <row r="35" spans="1:17" ht="18" customHeight="1">
      <c r="A35" s="10"/>
      <c r="B35" s="538"/>
      <c r="C35" s="538"/>
      <c r="D35" s="538"/>
      <c r="E35" s="538"/>
      <c r="F35" s="538"/>
      <c r="G35" s="538"/>
      <c r="H35" s="538"/>
      <c r="I35" s="539"/>
      <c r="J35" s="539"/>
      <c r="K35" s="539"/>
      <c r="L35" s="538"/>
      <c r="M35" s="538"/>
      <c r="N35" s="538"/>
      <c r="O35" s="538"/>
      <c r="P35" s="538"/>
      <c r="Q35" s="11"/>
    </row>
    <row r="36" spans="1:17" ht="18" customHeight="1">
      <c r="A36" s="10"/>
      <c r="B36" s="538"/>
      <c r="C36" s="538"/>
      <c r="D36" s="538"/>
      <c r="E36" s="538"/>
      <c r="F36" s="538"/>
      <c r="G36" s="538"/>
      <c r="H36" s="538"/>
      <c r="I36" s="539"/>
      <c r="J36" s="539"/>
      <c r="K36" s="539"/>
      <c r="L36" s="538"/>
      <c r="M36" s="538"/>
      <c r="N36" s="538"/>
      <c r="O36" s="538"/>
      <c r="P36" s="538"/>
      <c r="Q36" s="11"/>
    </row>
    <row r="37" spans="1:17" ht="18" customHeight="1">
      <c r="A37" s="10"/>
      <c r="B37" s="538"/>
      <c r="C37" s="538"/>
      <c r="D37" s="538"/>
      <c r="E37" s="538"/>
      <c r="F37" s="538"/>
      <c r="G37" s="538"/>
      <c r="H37" s="538"/>
      <c r="I37" s="539"/>
      <c r="J37" s="539"/>
      <c r="K37" s="539"/>
      <c r="L37" s="538"/>
      <c r="M37" s="538"/>
      <c r="N37" s="538"/>
      <c r="O37" s="538"/>
      <c r="P37" s="538"/>
      <c r="Q37" s="11"/>
    </row>
    <row r="38" spans="1:17" ht="18" customHeight="1">
      <c r="A38" s="10"/>
      <c r="B38" s="538"/>
      <c r="C38" s="538"/>
      <c r="D38" s="538"/>
      <c r="E38" s="538"/>
      <c r="F38" s="538"/>
      <c r="G38" s="538"/>
      <c r="H38" s="538"/>
      <c r="I38" s="539"/>
      <c r="J38" s="539"/>
      <c r="K38" s="539"/>
      <c r="L38" s="538"/>
      <c r="M38" s="538"/>
      <c r="N38" s="538"/>
      <c r="O38" s="538"/>
      <c r="P38" s="538"/>
      <c r="Q38" s="11"/>
    </row>
    <row r="39" spans="1:17" ht="18" customHeight="1">
      <c r="A39" s="10"/>
      <c r="B39" s="538"/>
      <c r="C39" s="538"/>
      <c r="D39" s="538"/>
      <c r="E39" s="538"/>
      <c r="F39" s="538"/>
      <c r="G39" s="538"/>
      <c r="H39" s="538"/>
      <c r="I39" s="539"/>
      <c r="J39" s="539"/>
      <c r="K39" s="539"/>
      <c r="L39" s="538"/>
      <c r="M39" s="538"/>
      <c r="N39" s="538"/>
      <c r="O39" s="538"/>
      <c r="P39" s="538"/>
      <c r="Q39" s="11"/>
    </row>
    <row r="40" spans="1:17" ht="18" customHeight="1">
      <c r="A40" s="10"/>
      <c r="B40" s="538"/>
      <c r="C40" s="538"/>
      <c r="D40" s="538"/>
      <c r="E40" s="538"/>
      <c r="F40" s="538"/>
      <c r="G40" s="538"/>
      <c r="H40" s="538"/>
      <c r="I40" s="539"/>
      <c r="J40" s="539"/>
      <c r="K40" s="539"/>
      <c r="L40" s="538"/>
      <c r="M40" s="538"/>
      <c r="N40" s="538"/>
      <c r="O40" s="538"/>
      <c r="P40" s="538"/>
      <c r="Q40" s="11"/>
    </row>
    <row r="41" spans="1:17" ht="18" customHeight="1">
      <c r="A41" s="10"/>
      <c r="B41" s="538"/>
      <c r="C41" s="538"/>
      <c r="D41" s="538"/>
      <c r="E41" s="538"/>
      <c r="F41" s="538"/>
      <c r="G41" s="538"/>
      <c r="H41" s="538"/>
      <c r="I41" s="539"/>
      <c r="J41" s="539"/>
      <c r="K41" s="539"/>
      <c r="L41" s="538"/>
      <c r="M41" s="538"/>
      <c r="N41" s="538"/>
      <c r="O41" s="538"/>
      <c r="P41" s="538"/>
      <c r="Q41" s="11"/>
    </row>
    <row r="42" spans="1:17" ht="12.75" customHeight="1">
      <c r="A42" s="10"/>
      <c r="B42" s="538"/>
      <c r="C42" s="538"/>
      <c r="D42" s="538"/>
      <c r="E42" s="538"/>
      <c r="F42" s="538"/>
      <c r="G42" s="538"/>
      <c r="H42" s="538"/>
      <c r="I42" s="539"/>
      <c r="J42" s="539"/>
      <c r="K42" s="539"/>
      <c r="L42" s="538"/>
      <c r="M42" s="538"/>
      <c r="N42" s="538"/>
      <c r="O42" s="538"/>
      <c r="P42" s="538"/>
      <c r="Q42" s="11"/>
    </row>
    <row r="43" spans="1:17" ht="12.75" customHeight="1">
      <c r="A43" s="10"/>
      <c r="B43" s="538"/>
      <c r="C43" s="538"/>
      <c r="D43" s="538"/>
      <c r="E43" s="538"/>
      <c r="F43" s="538"/>
      <c r="G43" s="538"/>
      <c r="H43" s="538"/>
      <c r="I43" s="539"/>
      <c r="J43" s="539"/>
      <c r="K43" s="539"/>
      <c r="L43" s="538"/>
      <c r="M43" s="538"/>
      <c r="N43" s="538"/>
      <c r="O43" s="538"/>
      <c r="P43" s="538"/>
      <c r="Q43" s="11"/>
    </row>
    <row r="44" spans="1:17" ht="18" customHeight="1" thickBot="1">
      <c r="A44" s="12" t="s">
        <v>937</v>
      </c>
      <c r="B44" s="546" t="s">
        <v>938</v>
      </c>
      <c r="C44" s="546"/>
      <c r="D44" s="546"/>
      <c r="E44" s="546" t="s">
        <v>938</v>
      </c>
      <c r="F44" s="546"/>
      <c r="G44" s="546"/>
      <c r="H44" s="546"/>
      <c r="I44" s="547">
        <f>1-SUM(I34:K43)</f>
        <v>1</v>
      </c>
      <c r="J44" s="547"/>
      <c r="K44" s="547"/>
      <c r="L44" s="548">
        <f>SUM(L34:P43)</f>
        <v>0</v>
      </c>
      <c r="M44" s="548"/>
      <c r="N44" s="548"/>
      <c r="O44" s="548"/>
      <c r="P44" s="548"/>
      <c r="Q44" s="13"/>
    </row>
  </sheetData>
  <dataConsolidate/>
  <mergeCells count="124">
    <mergeCell ref="A1:Q1"/>
    <mergeCell ref="B43:D43"/>
    <mergeCell ref="E43:H43"/>
    <mergeCell ref="I43:K43"/>
    <mergeCell ref="L43:P43"/>
    <mergeCell ref="B44:D44"/>
    <mergeCell ref="E44:H44"/>
    <mergeCell ref="I44:K44"/>
    <mergeCell ref="L44:P44"/>
    <mergeCell ref="B41:D41"/>
    <mergeCell ref="E41:H41"/>
    <mergeCell ref="I41:K41"/>
    <mergeCell ref="L41:P41"/>
    <mergeCell ref="B42:D42"/>
    <mergeCell ref="E42:H42"/>
    <mergeCell ref="I42:K42"/>
    <mergeCell ref="L42:P42"/>
    <mergeCell ref="B39:D39"/>
    <mergeCell ref="E39:H39"/>
    <mergeCell ref="I39:K39"/>
    <mergeCell ref="L39:P39"/>
    <mergeCell ref="B40:D40"/>
    <mergeCell ref="E40:H40"/>
    <mergeCell ref="I40:K40"/>
    <mergeCell ref="L40:P40"/>
    <mergeCell ref="B37:D37"/>
    <mergeCell ref="E37:H37"/>
    <mergeCell ref="I37:K37"/>
    <mergeCell ref="L37:P37"/>
    <mergeCell ref="B38:D38"/>
    <mergeCell ref="E38:H38"/>
    <mergeCell ref="I38:K38"/>
    <mergeCell ref="L38:P38"/>
    <mergeCell ref="B36:D36"/>
    <mergeCell ref="E36:H36"/>
    <mergeCell ref="I36:K36"/>
    <mergeCell ref="L36:P36"/>
    <mergeCell ref="A32:Q32"/>
    <mergeCell ref="B33:D33"/>
    <mergeCell ref="E33:H33"/>
    <mergeCell ref="I33:K33"/>
    <mergeCell ref="L33:P33"/>
    <mergeCell ref="B34:D34"/>
    <mergeCell ref="E34:H34"/>
    <mergeCell ref="I34:K34"/>
    <mergeCell ref="L34:P34"/>
    <mergeCell ref="M29:O29"/>
    <mergeCell ref="M30:O30"/>
    <mergeCell ref="M31:O31"/>
    <mergeCell ref="P29:Q29"/>
    <mergeCell ref="P30:Q30"/>
    <mergeCell ref="P31:Q31"/>
    <mergeCell ref="P28:Q28"/>
    <mergeCell ref="B35:D35"/>
    <mergeCell ref="E35:H35"/>
    <mergeCell ref="I35:K35"/>
    <mergeCell ref="L35:P35"/>
    <mergeCell ref="A29:B31"/>
    <mergeCell ref="C29:E31"/>
    <mergeCell ref="F29:G29"/>
    <mergeCell ref="F30:G30"/>
    <mergeCell ref="F31:G31"/>
    <mergeCell ref="H29:J29"/>
    <mergeCell ref="H30:J30"/>
    <mergeCell ref="H31:J31"/>
    <mergeCell ref="K29:L29"/>
    <mergeCell ref="K30:L30"/>
    <mergeCell ref="K31:L31"/>
    <mergeCell ref="A28:B28"/>
    <mergeCell ref="C28:E28"/>
    <mergeCell ref="F28:G28"/>
    <mergeCell ref="H28:J28"/>
    <mergeCell ref="K28:L28"/>
    <mergeCell ref="M28:O28"/>
    <mergeCell ref="A25:F25"/>
    <mergeCell ref="G25:M25"/>
    <mergeCell ref="N25:Q25"/>
    <mergeCell ref="A26:F26"/>
    <mergeCell ref="G26:Q26"/>
    <mergeCell ref="A27:B27"/>
    <mergeCell ref="C27:F27"/>
    <mergeCell ref="G27:M27"/>
    <mergeCell ref="N27:Q27"/>
    <mergeCell ref="A22:Q22"/>
    <mergeCell ref="A23:F23"/>
    <mergeCell ref="G23:M23"/>
    <mergeCell ref="N23:Q23"/>
    <mergeCell ref="A24:F24"/>
    <mergeCell ref="G24:M24"/>
    <mergeCell ref="N24:Q24"/>
    <mergeCell ref="A13:A21"/>
    <mergeCell ref="B13:Q13"/>
    <mergeCell ref="B14:Q14"/>
    <mergeCell ref="B15:Q15"/>
    <mergeCell ref="B16:Q16"/>
    <mergeCell ref="B17:Q17"/>
    <mergeCell ref="B18:Q18"/>
    <mergeCell ref="B19:Q19"/>
    <mergeCell ref="B20:Q20"/>
    <mergeCell ref="B21:Q21"/>
    <mergeCell ref="A12:C12"/>
    <mergeCell ref="D12:I12"/>
    <mergeCell ref="J12:N12"/>
    <mergeCell ref="O12:Q12"/>
    <mergeCell ref="A9:C9"/>
    <mergeCell ref="D9:I9"/>
    <mergeCell ref="J9:N9"/>
    <mergeCell ref="O9:Q9"/>
    <mergeCell ref="A10:C10"/>
    <mergeCell ref="D10:I10"/>
    <mergeCell ref="J10:N10"/>
    <mergeCell ref="O10:Q10"/>
    <mergeCell ref="A2:Q2"/>
    <mergeCell ref="A3:A8"/>
    <mergeCell ref="C3:Q3"/>
    <mergeCell ref="C4:Q4"/>
    <mergeCell ref="C5:Q5"/>
    <mergeCell ref="C6:Q6"/>
    <mergeCell ref="C7:Q7"/>
    <mergeCell ref="A11:C11"/>
    <mergeCell ref="D11:I11"/>
    <mergeCell ref="J11:N11"/>
    <mergeCell ref="O11:Q11"/>
    <mergeCell ref="C8:Q8"/>
  </mergeCells>
  <phoneticPr fontId="1" type="noConversion"/>
  <dataValidations count="32">
    <dataValidation type="list" allowBlank="1" showInputMessage="1" showErrorMessage="1" sqref="B3:B8">
      <formula1>"□,√,×"</formula1>
    </dataValidation>
    <dataValidation type="list" allowBlank="1" showInputMessage="1" showErrorMessage="1" sqref="O10:Q12">
      <formula1>"□是   □否,√是   □否,□是    √否"</formula1>
    </dataValidation>
    <dataValidation type="list" allowBlank="1" showInputMessage="1" showErrorMessage="1" sqref="D11:I11">
      <formula1>"□是    □否,√是    □否,□是    √否"</formula1>
    </dataValidation>
    <dataValidation type="list" allowBlank="1" showInputMessage="1" showErrorMessage="1" sqref="D12:I12">
      <formula1>"是（√境内 □境外）□否,是（□境内 √境外）□否,是（□境内 □境外）√否"</formula1>
    </dataValidation>
    <dataValidation type="list" allowBlank="1" showInputMessage="1" showErrorMessage="1" sqref="B13:Q13">
      <formula1>企业会计准则</formula1>
    </dataValidation>
    <dataValidation type="list" allowBlank="1" showInputMessage="1" showErrorMessage="1" sqref="B14:Q14">
      <formula1>"□小企业会计准则,√小企业会计准则"</formula1>
    </dataValidation>
    <dataValidation type="list" allowBlank="1" showInputMessage="1" showErrorMessage="1" sqref="B15:Q15">
      <formula1>"□企业会计制度,√企业会计制度"</formula1>
    </dataValidation>
    <dataValidation type="list" allowBlank="1" showInputMessage="1" showErrorMessage="1" sqref="B16:Q16">
      <formula1>事业单位会计准则</formula1>
    </dataValidation>
    <dataValidation type="list" allowBlank="1" showInputMessage="1" showErrorMessage="1" sqref="B18:Q18">
      <formula1>"□民间非营利组织会计制度,√民间非营利组织会计制度"</formula1>
    </dataValidation>
    <dataValidation type="list" allowBlank="1" showInputMessage="1" showErrorMessage="1" sqref="B19:Q19">
      <formula1>"□村集体经济组织会计制度,√村集体经济组织会计制度"</formula1>
    </dataValidation>
    <dataValidation type="list" allowBlank="1" showInputMessage="1" showErrorMessage="1" sqref="B20:Q20">
      <formula1>"□农民专业合作社财务会计制度（试行）,√农民专业合作社财务会计制度（试行）"</formula1>
    </dataValidation>
    <dataValidation type="list" allowBlank="1" showInputMessage="1" showErrorMessage="1" sqref="B21:Q21">
      <formula1>"□其他,√其他"</formula1>
    </dataValidation>
    <dataValidation type="list" allowBlank="1" showInputMessage="1" showErrorMessage="1" sqref="G23:M25">
      <formula1>"□是,√是"</formula1>
    </dataValidation>
    <dataValidation type="list" allowBlank="1" showInputMessage="1" showErrorMessage="1" sqref="N23:Q25">
      <formula1>"□否,√否"</formula1>
    </dataValidation>
    <dataValidation type="list" allowBlank="1" showInputMessage="1" showErrorMessage="1" sqref="G26:Q26">
      <formula1>"是（□一般性税务处理   □特殊性税务处理）  □否,是（√一般性税务处理   □特殊性税务处理）  □否,是（□一般性税务处理   √特殊性税务处理）  □否,是（□一般性税务处理   □特殊性税务处理）  √否"</formula1>
    </dataValidation>
    <dataValidation type="list" allowBlank="1" showInputMessage="1" showErrorMessage="1" sqref="C28:E28">
      <formula1>"□法律形式改变,√法律形式改变"</formula1>
    </dataValidation>
    <dataValidation type="list" allowBlank="1" showInputMessage="1" showErrorMessage="1" sqref="F28:G28">
      <formula1>"□债务重组,√债务重组"</formula1>
    </dataValidation>
    <dataValidation type="list" allowBlank="1" showInputMessage="1" showErrorMessage="1" sqref="H28:J28">
      <formula1>"□股权收购,√股权收购"</formula1>
    </dataValidation>
    <dataValidation type="list" allowBlank="1" showInputMessage="1" showErrorMessage="1" sqref="K28:L28">
      <formula1>"□资产收购,√资产收购"</formula1>
    </dataValidation>
    <dataValidation type="list" allowBlank="1" showInputMessage="1" showErrorMessage="1" sqref="M28:O28">
      <formula1>"□合并,√合并"</formula1>
    </dataValidation>
    <dataValidation type="list" allowBlank="1" showInputMessage="1" showErrorMessage="1" sqref="P28:Q28">
      <formula1>"□分立,√分立"</formula1>
    </dataValidation>
    <dataValidation type="list" allowBlank="1" showInputMessage="1" showErrorMessage="1" sqref="F29:G29">
      <formula1>"□债务人,√债务人"</formula1>
    </dataValidation>
    <dataValidation type="list" allowBlank="1" showInputMessage="1" showErrorMessage="1" sqref="H29:J29 K29:L29">
      <formula1>"□收购方,√收购方"</formula1>
    </dataValidation>
    <dataValidation type="list" allowBlank="1" showInputMessage="1" showErrorMessage="1" sqref="M29:O29">
      <formula1>"□合并企业,√合并企业"</formula1>
    </dataValidation>
    <dataValidation type="list" allowBlank="1" showInputMessage="1" showErrorMessage="1" sqref="P29:Q29">
      <formula1>"□分立企业,√分立企业"</formula1>
    </dataValidation>
    <dataValidation type="list" allowBlank="1" showInputMessage="1" showErrorMessage="1" sqref="F30:G30">
      <formula1>"□债权人,√债权人"</formula1>
    </dataValidation>
    <dataValidation type="list" allowBlank="1" showInputMessage="1" showErrorMessage="1" sqref="H30:J30 K30:L30">
      <formula1>"□转让方,√转让方"</formula1>
    </dataValidation>
    <dataValidation type="list" allowBlank="1" showInputMessage="1" showErrorMessage="1" sqref="M30:O30">
      <formula1>"□被合并企业,√被合并企业"</formula1>
    </dataValidation>
    <dataValidation type="list" allowBlank="1" showInputMessage="1" showErrorMessage="1" sqref="P30:Q30">
      <formula1>"□被分立企业,√被分立企业"</formula1>
    </dataValidation>
    <dataValidation type="list" allowBlank="1" showInputMessage="1" showErrorMessage="1" sqref="H31:J31">
      <formula1>"□被收购企业,√被收购企业"</formula1>
    </dataValidation>
    <dataValidation type="list" allowBlank="1" showInputMessage="1" showErrorMessage="1" sqref="M31:O31">
      <formula1>"□被合并企业股东,√被合并企业股东"</formula1>
    </dataValidation>
    <dataValidation type="list" allowBlank="1" showInputMessage="1" showErrorMessage="1" sqref="P31:Q31">
      <formula1>"□被分立企业股东,√被分立企业股东"</formula1>
    </dataValidation>
  </dataValidations>
  <pageMargins left="0.7" right="0.22" top="0.32" bottom="0.31"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dimension ref="A1:C7"/>
  <sheetViews>
    <sheetView workbookViewId="0">
      <selection activeCell="B14" sqref="B14"/>
    </sheetView>
  </sheetViews>
  <sheetFormatPr defaultRowHeight="13.5"/>
  <cols>
    <col min="1" max="1" width="65.875" customWidth="1"/>
    <col min="3" max="3" width="74.125" customWidth="1"/>
  </cols>
  <sheetData>
    <row r="1" spans="1:3" ht="35.25" customHeight="1">
      <c r="A1" s="353" t="s">
        <v>1251</v>
      </c>
      <c r="C1" s="353" t="s">
        <v>1260</v>
      </c>
    </row>
    <row r="2" spans="1:3" ht="35.25" customHeight="1">
      <c r="A2" t="s">
        <v>1257</v>
      </c>
      <c r="C2" t="s">
        <v>1259</v>
      </c>
    </row>
    <row r="3" spans="1:3" ht="35.25" customHeight="1">
      <c r="A3" t="s">
        <v>1252</v>
      </c>
      <c r="C3" t="s">
        <v>1261</v>
      </c>
    </row>
    <row r="4" spans="1:3" ht="35.25" customHeight="1">
      <c r="A4" t="s">
        <v>1253</v>
      </c>
      <c r="C4" t="s">
        <v>1262</v>
      </c>
    </row>
    <row r="5" spans="1:3" ht="35.25" customHeight="1">
      <c r="A5" t="s">
        <v>1254</v>
      </c>
      <c r="C5" t="s">
        <v>1263</v>
      </c>
    </row>
    <row r="6" spans="1:3" ht="35.25" customHeight="1">
      <c r="A6" t="s">
        <v>1255</v>
      </c>
    </row>
    <row r="7" spans="1:3" ht="28.5" customHeight="1">
      <c r="A7" t="s">
        <v>1256</v>
      </c>
    </row>
  </sheetData>
  <phoneticPr fontId="1" type="noConversion"/>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sheetPr codeName="Sheet4"/>
  <dimension ref="A1:G38"/>
  <sheetViews>
    <sheetView tabSelected="1" workbookViewId="0">
      <pane ySplit="2" topLeftCell="A3" activePane="bottomLeft" state="frozen"/>
      <selection activeCell="U19" sqref="U19"/>
      <selection pane="bottomLeft" activeCell="G40" sqref="G40"/>
    </sheetView>
  </sheetViews>
  <sheetFormatPr defaultRowHeight="21" customHeight="1"/>
  <cols>
    <col min="1" max="1" width="5.625" style="6" customWidth="1"/>
    <col min="2" max="2" width="4.375" style="6" customWidth="1"/>
    <col min="3" max="3" width="62.25" style="6" customWidth="1"/>
    <col min="4" max="4" width="18.125" style="412" customWidth="1"/>
    <col min="5" max="5" width="9" style="6"/>
    <col min="6" max="6" width="13.25" style="6" customWidth="1"/>
    <col min="7" max="7" width="20.375" style="6" customWidth="1"/>
    <col min="8" max="16384" width="9" style="6"/>
  </cols>
  <sheetData>
    <row r="1" spans="1:7" ht="21" customHeight="1" thickBot="1">
      <c r="A1" s="551" t="s">
        <v>1083</v>
      </c>
      <c r="B1" s="551"/>
      <c r="C1" s="551"/>
      <c r="D1" s="551"/>
    </row>
    <row r="2" spans="1:7" s="411" customFormat="1" ht="19.5" customHeight="1">
      <c r="A2" s="404" t="s">
        <v>1</v>
      </c>
      <c r="B2" s="406" t="s">
        <v>2</v>
      </c>
      <c r="C2" s="413" t="s">
        <v>3</v>
      </c>
      <c r="D2" s="414" t="s">
        <v>4</v>
      </c>
    </row>
    <row r="3" spans="1:7" s="411" customFormat="1" ht="19.5" customHeight="1">
      <c r="A3" s="405">
        <v>1</v>
      </c>
      <c r="B3" s="549" t="s">
        <v>5</v>
      </c>
      <c r="C3" s="49" t="s">
        <v>6</v>
      </c>
      <c r="D3" s="256">
        <f>IF(G3="一般企业",'A101010'!C3,IF(G3="金融企业",'A101020'!C3,'A103000'!C3+'A103000'!C12))</f>
        <v>0</v>
      </c>
      <c r="F3" s="694" t="s">
        <v>1373</v>
      </c>
      <c r="G3" s="693" t="s">
        <v>1374</v>
      </c>
    </row>
    <row r="4" spans="1:7" s="411" customFormat="1" ht="19.5" customHeight="1">
      <c r="A4" s="405">
        <v>2</v>
      </c>
      <c r="B4" s="549"/>
      <c r="C4" s="44" t="s">
        <v>7</v>
      </c>
      <c r="D4" s="256">
        <f>IF(G3="一般企业",'A102010'!C3,IF(G3="金融企业",'A102020'!C3,'A103000'!C20+'A103000'!C26))</f>
        <v>0</v>
      </c>
    </row>
    <row r="5" spans="1:7" s="411" customFormat="1" ht="19.5" customHeight="1">
      <c r="A5" s="405">
        <v>3</v>
      </c>
      <c r="B5" s="549"/>
      <c r="C5" s="415" t="s">
        <v>8</v>
      </c>
      <c r="D5" s="253"/>
    </row>
    <row r="6" spans="1:7" s="411" customFormat="1" ht="19.5" customHeight="1">
      <c r="A6" s="405">
        <v>4</v>
      </c>
      <c r="B6" s="549"/>
      <c r="C6" s="44" t="s">
        <v>9</v>
      </c>
      <c r="D6" s="256">
        <f>'A104000'!C30</f>
        <v>0</v>
      </c>
    </row>
    <row r="7" spans="1:7" s="411" customFormat="1" ht="19.5" customHeight="1">
      <c r="A7" s="405">
        <v>5</v>
      </c>
      <c r="B7" s="549"/>
      <c r="C7" s="44" t="s">
        <v>1084</v>
      </c>
      <c r="D7" s="256">
        <f>'A104000'!E30</f>
        <v>0</v>
      </c>
    </row>
    <row r="8" spans="1:7" s="411" customFormat="1" ht="19.5" customHeight="1">
      <c r="A8" s="405">
        <v>6</v>
      </c>
      <c r="B8" s="549"/>
      <c r="C8" s="44" t="s">
        <v>1085</v>
      </c>
      <c r="D8" s="256">
        <f>'A104000'!G30</f>
        <v>0</v>
      </c>
    </row>
    <row r="9" spans="1:7" s="411" customFormat="1" ht="19.5" customHeight="1">
      <c r="A9" s="405">
        <v>7</v>
      </c>
      <c r="B9" s="549"/>
      <c r="C9" s="415" t="s">
        <v>10</v>
      </c>
      <c r="D9" s="253">
        <f>利润表!C11</f>
        <v>0</v>
      </c>
    </row>
    <row r="10" spans="1:7" s="411" customFormat="1" ht="19.5" customHeight="1">
      <c r="A10" s="405">
        <v>8</v>
      </c>
      <c r="B10" s="549"/>
      <c r="C10" s="415" t="s">
        <v>11</v>
      </c>
      <c r="D10" s="253">
        <f>利润表!C12</f>
        <v>0</v>
      </c>
    </row>
    <row r="11" spans="1:7" s="411" customFormat="1" ht="19.5" customHeight="1">
      <c r="A11" s="405">
        <v>9</v>
      </c>
      <c r="B11" s="549"/>
      <c r="C11" s="451" t="s">
        <v>12</v>
      </c>
      <c r="D11" s="253"/>
    </row>
    <row r="12" spans="1:7" s="411" customFormat="1" ht="19.5" customHeight="1">
      <c r="A12" s="405">
        <v>10</v>
      </c>
      <c r="B12" s="549"/>
      <c r="C12" s="161" t="s">
        <v>13</v>
      </c>
      <c r="D12" s="256">
        <f>D3-D4-D5-D6-D7-D8-D9+D10+D11</f>
        <v>0</v>
      </c>
    </row>
    <row r="13" spans="1:7" s="411" customFormat="1" ht="19.5" customHeight="1">
      <c r="A13" s="405">
        <v>11</v>
      </c>
      <c r="B13" s="549"/>
      <c r="C13" s="44" t="s">
        <v>14</v>
      </c>
      <c r="D13" s="256">
        <f>IF(G3="一般企业",'A101010'!C18,IF(G3="金融企业",'A101020'!C37,0))</f>
        <v>0</v>
      </c>
    </row>
    <row r="14" spans="1:7" s="411" customFormat="1" ht="19.5" customHeight="1">
      <c r="A14" s="405">
        <v>12</v>
      </c>
      <c r="B14" s="549"/>
      <c r="C14" s="44" t="s">
        <v>15</v>
      </c>
      <c r="D14" s="256">
        <f>IF(G3="一般企业",'A102010'!C18,IF(G3="金融企业",'A102020'!C35,0))</f>
        <v>0</v>
      </c>
    </row>
    <row r="15" spans="1:7" s="411" customFormat="1" ht="19.5" customHeight="1">
      <c r="A15" s="405">
        <v>13</v>
      </c>
      <c r="B15" s="549"/>
      <c r="C15" s="161" t="s">
        <v>16</v>
      </c>
      <c r="D15" s="256">
        <f>D12+D13-D14</f>
        <v>0</v>
      </c>
    </row>
    <row r="16" spans="1:7" s="411" customFormat="1" ht="19.5" customHeight="1">
      <c r="A16" s="405">
        <v>14</v>
      </c>
      <c r="B16" s="549" t="s">
        <v>17</v>
      </c>
      <c r="C16" s="44" t="s">
        <v>1086</v>
      </c>
      <c r="D16" s="256">
        <f>'A108010'!O14-'A108010'!L14</f>
        <v>0</v>
      </c>
    </row>
    <row r="17" spans="1:4" s="411" customFormat="1" ht="19.5" customHeight="1">
      <c r="A17" s="405">
        <v>15</v>
      </c>
      <c r="B17" s="549"/>
      <c r="C17" s="44" t="s">
        <v>18</v>
      </c>
      <c r="D17" s="256">
        <f>'A105000'!E48</f>
        <v>0</v>
      </c>
    </row>
    <row r="18" spans="1:4" s="411" customFormat="1" ht="19.5" customHeight="1">
      <c r="A18" s="405">
        <v>16</v>
      </c>
      <c r="B18" s="549"/>
      <c r="C18" s="44" t="s">
        <v>19</v>
      </c>
      <c r="D18" s="256">
        <f>'A105000'!F48</f>
        <v>0</v>
      </c>
    </row>
    <row r="19" spans="1:4" s="411" customFormat="1" ht="19.5" customHeight="1">
      <c r="A19" s="405">
        <v>17</v>
      </c>
      <c r="B19" s="549"/>
      <c r="C19" s="44" t="s">
        <v>20</v>
      </c>
      <c r="D19" s="256">
        <f>'A107010'!C33</f>
        <v>0</v>
      </c>
    </row>
    <row r="20" spans="1:4" s="411" customFormat="1" ht="19.5" customHeight="1">
      <c r="A20" s="405">
        <v>18</v>
      </c>
      <c r="B20" s="549"/>
      <c r="C20" s="44" t="s">
        <v>21</v>
      </c>
      <c r="D20" s="256">
        <f>'A108000'!T14</f>
        <v>0</v>
      </c>
    </row>
    <row r="21" spans="1:4" s="411" customFormat="1" ht="19.5" customHeight="1">
      <c r="A21" s="405">
        <v>19</v>
      </c>
      <c r="B21" s="549"/>
      <c r="C21" s="161" t="s">
        <v>22</v>
      </c>
      <c r="D21" s="256">
        <f>D15-D16+D17-D18-D19+D20</f>
        <v>0</v>
      </c>
    </row>
    <row r="22" spans="1:4" s="411" customFormat="1" ht="19.5" customHeight="1">
      <c r="A22" s="405">
        <v>20</v>
      </c>
      <c r="B22" s="549"/>
      <c r="C22" s="44" t="s">
        <v>23</v>
      </c>
      <c r="D22" s="256">
        <f>'A107020'!M26</f>
        <v>0</v>
      </c>
    </row>
    <row r="23" spans="1:4" s="411" customFormat="1" ht="19.5" customHeight="1">
      <c r="A23" s="405">
        <v>21</v>
      </c>
      <c r="B23" s="549"/>
      <c r="C23" s="44" t="s">
        <v>24</v>
      </c>
      <c r="D23" s="256">
        <f>'A106000'!L10</f>
        <v>0</v>
      </c>
    </row>
    <row r="24" spans="1:4" s="411" customFormat="1" ht="19.5" customHeight="1">
      <c r="A24" s="405">
        <v>22</v>
      </c>
      <c r="B24" s="549"/>
      <c r="C24" s="44" t="s">
        <v>25</v>
      </c>
      <c r="D24" s="256">
        <f>'A107030'!C18</f>
        <v>0</v>
      </c>
    </row>
    <row r="25" spans="1:4" s="411" customFormat="1" ht="19.5" customHeight="1">
      <c r="A25" s="405">
        <v>23</v>
      </c>
      <c r="B25" s="549"/>
      <c r="C25" s="161" t="s">
        <v>26</v>
      </c>
      <c r="D25" s="256">
        <f>D21-D22-D23-D24</f>
        <v>0</v>
      </c>
    </row>
    <row r="26" spans="1:4" s="411" customFormat="1" ht="19.5" customHeight="1">
      <c r="A26" s="405">
        <v>24</v>
      </c>
      <c r="B26" s="549" t="s">
        <v>27</v>
      </c>
      <c r="C26" s="161" t="s">
        <v>28</v>
      </c>
      <c r="D26" s="253"/>
    </row>
    <row r="27" spans="1:4" s="411" customFormat="1" ht="19.5" customHeight="1">
      <c r="A27" s="405">
        <v>25</v>
      </c>
      <c r="B27" s="549"/>
      <c r="C27" s="161" t="s">
        <v>29</v>
      </c>
      <c r="D27" s="256">
        <f>D25*D26</f>
        <v>0</v>
      </c>
    </row>
    <row r="28" spans="1:4" s="411" customFormat="1" ht="19.5" customHeight="1">
      <c r="A28" s="405">
        <v>26</v>
      </c>
      <c r="B28" s="549"/>
      <c r="C28" s="44" t="s">
        <v>30</v>
      </c>
      <c r="D28" s="256">
        <f>'A107040'!C38</f>
        <v>0</v>
      </c>
    </row>
    <row r="29" spans="1:4" s="411" customFormat="1" ht="19.5" customHeight="1">
      <c r="A29" s="405">
        <v>27</v>
      </c>
      <c r="B29" s="549"/>
      <c r="C29" s="44" t="s">
        <v>31</v>
      </c>
      <c r="D29" s="256">
        <f>'A107050'!N11</f>
        <v>0</v>
      </c>
    </row>
    <row r="30" spans="1:4" s="411" customFormat="1" ht="19.5" customHeight="1">
      <c r="A30" s="405">
        <v>28</v>
      </c>
      <c r="B30" s="549"/>
      <c r="C30" s="161" t="s">
        <v>32</v>
      </c>
      <c r="D30" s="256">
        <f>D27-D28-D29</f>
        <v>0</v>
      </c>
    </row>
    <row r="31" spans="1:4" s="411" customFormat="1" ht="19.5" customHeight="1">
      <c r="A31" s="405">
        <v>29</v>
      </c>
      <c r="B31" s="549"/>
      <c r="C31" s="44" t="s">
        <v>33</v>
      </c>
      <c r="D31" s="256">
        <f>'A108000'!J14</f>
        <v>0</v>
      </c>
    </row>
    <row r="32" spans="1:4" s="411" customFormat="1" ht="19.5" customHeight="1">
      <c r="A32" s="405">
        <v>30</v>
      </c>
      <c r="B32" s="549"/>
      <c r="C32" s="44" t="s">
        <v>34</v>
      </c>
      <c r="D32" s="256">
        <f>'A108000'!T14</f>
        <v>0</v>
      </c>
    </row>
    <row r="33" spans="1:4" s="411" customFormat="1" ht="19.5" customHeight="1">
      <c r="A33" s="405">
        <v>31</v>
      </c>
      <c r="B33" s="549"/>
      <c r="C33" s="161" t="s">
        <v>35</v>
      </c>
      <c r="D33" s="256">
        <f>D30+D31-D32</f>
        <v>0</v>
      </c>
    </row>
    <row r="34" spans="1:4" s="411" customFormat="1" ht="19.5" customHeight="1">
      <c r="A34" s="405">
        <v>32</v>
      </c>
      <c r="B34" s="549"/>
      <c r="C34" s="415" t="s">
        <v>36</v>
      </c>
      <c r="D34" s="253"/>
    </row>
    <row r="35" spans="1:4" s="411" customFormat="1" ht="19.5" customHeight="1">
      <c r="A35" s="405">
        <v>33</v>
      </c>
      <c r="B35" s="549"/>
      <c r="C35" s="161" t="s">
        <v>37</v>
      </c>
      <c r="D35" s="256">
        <f>D33-D34</f>
        <v>0</v>
      </c>
    </row>
    <row r="36" spans="1:4" s="411" customFormat="1" ht="19.5" customHeight="1">
      <c r="A36" s="405">
        <v>34</v>
      </c>
      <c r="B36" s="549"/>
      <c r="C36" s="50" t="s">
        <v>38</v>
      </c>
      <c r="D36" s="256">
        <f>'A109000'!C14</f>
        <v>0</v>
      </c>
    </row>
    <row r="37" spans="1:4" s="411" customFormat="1" ht="19.5" customHeight="1">
      <c r="A37" s="405">
        <v>35</v>
      </c>
      <c r="B37" s="549"/>
      <c r="C37" s="48" t="s">
        <v>1087</v>
      </c>
      <c r="D37" s="256">
        <f>'A109000'!C15</f>
        <v>0</v>
      </c>
    </row>
    <row r="38" spans="1:4" s="411" customFormat="1" ht="19.5" customHeight="1" thickBot="1">
      <c r="A38" s="160">
        <v>36</v>
      </c>
      <c r="B38" s="550"/>
      <c r="C38" s="51" t="s">
        <v>1088</v>
      </c>
      <c r="D38" s="256">
        <f>'A109000'!C16</f>
        <v>0</v>
      </c>
    </row>
  </sheetData>
  <sheetProtection password="CF88" sheet="1" objects="1" scenarios="1"/>
  <mergeCells count="4">
    <mergeCell ref="B3:B15"/>
    <mergeCell ref="B16:B25"/>
    <mergeCell ref="B26:B38"/>
    <mergeCell ref="A1:D1"/>
  </mergeCells>
  <phoneticPr fontId="1" type="noConversion"/>
  <dataValidations count="1">
    <dataValidation type="list" allowBlank="1" showInputMessage="1" showErrorMessage="1" sqref="G3">
      <formula1>"一般企业,金融企业,事业单位、民间非盈利组织"</formula1>
    </dataValidation>
  </dataValidations>
  <hyperlinks>
    <hyperlink ref="C24" location="'A107030'!A1" display="减：抵扣应纳税所得额（填写A107030）"/>
    <hyperlink ref="C3" location="'A101010'!A1" display="一、营业收入(填写A101010\101020\103000)"/>
    <hyperlink ref="C4" location="'A102010'!A1" display="减：营业成本(填写A102010\102020\103000)"/>
    <hyperlink ref="C6" location="'A104000'!A1" display="减：销售费用(填写A104000)"/>
    <hyperlink ref="C7:C8" location="'A104000'!A1" display="减：管理费用(填写A104000)"/>
    <hyperlink ref="C13" location="'A101010'!A1" display="加：营业外收入(填写A101010\101020\103000)"/>
    <hyperlink ref="C14" location="'A102010'!A1" display="减：营业外支出(填写A102010\102020\103000)"/>
    <hyperlink ref="C16" location="'A108010'!A1" display="减：境外所得（填写A108010）"/>
    <hyperlink ref="C17" location="'A105000'!A1" display="加：纳税调整增加额（填写A105000）"/>
    <hyperlink ref="C18" location="'A105000'!A1" display="减：纳税调整减少额（填写A105000）"/>
    <hyperlink ref="C19" location="'A107010'!A1" display="减：免税、减计收入及加计扣除（填写A107010）"/>
    <hyperlink ref="C20" location="'A108000'!A1" display="加：境外应税所得抵减境内亏损（填写A108000）"/>
    <hyperlink ref="C22" location="'A107020'!A1" display="减：所得减免（填写A107020）"/>
    <hyperlink ref="C23" location="'A106000'!A1" display="减：弥补以前年度亏损（填写A106000）"/>
    <hyperlink ref="C28" location="'A107040'!A1" display="减：减免所得税额（填写A107040）"/>
    <hyperlink ref="C29" location="'A107050'!A1" display="减：抵免所得税额（填写A107050）"/>
    <hyperlink ref="C31" location="'A108000'!A1" display="加：境外所得应纳所得税额（填写A108000）"/>
    <hyperlink ref="C32" location="'A108000'!A1" display="减：境外所得抵免所得税额（填写A108000）"/>
    <hyperlink ref="C36:C38" location="'A109000'!A1" display="其中：总机构分摊本年应补（退）所得税额(填写A109000)"/>
  </hyperlinks>
  <pageMargins left="0.7" right="0.62" top="0.33" bottom="0.32"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44</vt:i4>
      </vt:variant>
      <vt:variant>
        <vt:lpstr>命名范围</vt:lpstr>
      </vt:variant>
      <vt:variant>
        <vt:i4>12</vt:i4>
      </vt:variant>
    </vt:vector>
  </HeadingPairs>
  <TitlesOfParts>
    <vt:vector size="56" baseType="lpstr">
      <vt:lpstr>资产负债表</vt:lpstr>
      <vt:lpstr>利润表</vt:lpstr>
      <vt:lpstr>现金流量表</vt:lpstr>
      <vt:lpstr>科目余额表</vt:lpstr>
      <vt:lpstr>封面</vt:lpstr>
      <vt:lpstr>报表单</vt:lpstr>
      <vt:lpstr>A000000</vt:lpstr>
      <vt:lpstr>企业会计准则</vt:lpstr>
      <vt:lpstr>A100000</vt:lpstr>
      <vt:lpstr>A101010</vt:lpstr>
      <vt:lpstr>A101020</vt:lpstr>
      <vt:lpstr>A102010</vt:lpstr>
      <vt:lpstr>A102020</vt:lpstr>
      <vt:lpstr>A103000</vt:lpstr>
      <vt:lpstr>A104000</vt:lpstr>
      <vt:lpstr>A105000</vt:lpstr>
      <vt:lpstr>A105010</vt:lpstr>
      <vt:lpstr>A105020</vt:lpstr>
      <vt:lpstr>A105030</vt:lpstr>
      <vt:lpstr>A105040</vt:lpstr>
      <vt:lpstr>A105050</vt:lpstr>
      <vt:lpstr>A105060</vt:lpstr>
      <vt:lpstr>A105070</vt:lpstr>
      <vt:lpstr>A105080</vt:lpstr>
      <vt:lpstr>A105090</vt:lpstr>
      <vt:lpstr>A105100</vt:lpstr>
      <vt:lpstr>A105110</vt:lpstr>
      <vt:lpstr>A105120</vt:lpstr>
      <vt:lpstr>A106000</vt:lpstr>
      <vt:lpstr>A107010</vt:lpstr>
      <vt:lpstr>A107011</vt:lpstr>
      <vt:lpstr>A107012</vt:lpstr>
      <vt:lpstr>A107020</vt:lpstr>
      <vt:lpstr>A107030</vt:lpstr>
      <vt:lpstr>A107040</vt:lpstr>
      <vt:lpstr>A107041</vt:lpstr>
      <vt:lpstr>A107042</vt:lpstr>
      <vt:lpstr>A107050</vt:lpstr>
      <vt:lpstr>A108000</vt:lpstr>
      <vt:lpstr>A108010</vt:lpstr>
      <vt:lpstr>A108020</vt:lpstr>
      <vt:lpstr>A108030</vt:lpstr>
      <vt:lpstr>A109000</vt:lpstr>
      <vt:lpstr>A109010</vt:lpstr>
      <vt:lpstr>A000000!_Hlk498789983</vt:lpstr>
      <vt:lpstr>A000000!_Hlk498791292</vt:lpstr>
      <vt:lpstr>'A109010'!_Hlk499038456</vt:lpstr>
      <vt:lpstr>'A107040'!_Hlk499128624</vt:lpstr>
      <vt:lpstr>封面!_Toc499456549</vt:lpstr>
      <vt:lpstr>报表单!_Toc499456551</vt:lpstr>
      <vt:lpstr>'A101020'!_Toc499456559</vt:lpstr>
      <vt:lpstr>'A102020'!_Toc499456563</vt:lpstr>
      <vt:lpstr>'A103000'!_Toc499456565</vt:lpstr>
      <vt:lpstr>'A104000'!_Toc499456567</vt:lpstr>
      <vt:lpstr>企业会计准则</vt:lpstr>
      <vt:lpstr>事业单位会计准则</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 ding</dc:creator>
  <cp:lastModifiedBy>pc</cp:lastModifiedBy>
  <cp:lastPrinted>2018-04-04T07:23:26Z</cp:lastPrinted>
  <dcterms:created xsi:type="dcterms:W3CDTF">2018-01-06T09:54:22Z</dcterms:created>
  <dcterms:modified xsi:type="dcterms:W3CDTF">2018-04-04T07:23:39Z</dcterms:modified>
</cp:coreProperties>
</file>